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520" windowHeight="9135" tabRatio="807"/>
  </bookViews>
  <sheets>
    <sheet name="User guide+assessment summary" sheetId="1" r:id="rId1"/>
    <sheet name="A. STRATEGY &amp; MANAGEMENT" sheetId="9" r:id="rId2"/>
    <sheet name="B. CURRICULUM AND DIDACTICS" sheetId="10" r:id="rId3"/>
    <sheet name="C. RESOURCES" sheetId="11" r:id="rId4"/>
    <sheet name="D. CPSD" sheetId="12" r:id="rId5"/>
    <sheet name="E. QUALITY ASSURANCE" sheetId="13" r:id="rId6"/>
    <sheet name="F.T&amp;L SUPPORT SYSTEM" sheetId="16" r:id="rId7"/>
    <sheet name="G.MARKETING and BUSINESS" sheetId="17" r:id="rId8"/>
  </sheets>
  <definedNames>
    <definedName name="_xlnm.Print_Area" localSheetId="1">'A. STRATEGY &amp; MANAGEMENT'!$A$1:$M$57</definedName>
    <definedName name="_xlnm.Print_Area" localSheetId="3">'C. RESOURCES'!$A$1:$M$48</definedName>
    <definedName name="_xlnm.Print_Area" localSheetId="5">'E. QUALITY ASSURANCE'!$A$1:$M$24</definedName>
    <definedName name="_xlnm.Print_Area" localSheetId="6">'F.T&amp;L SUPPORT SYSTEM'!$A$1:$M$28</definedName>
    <definedName name="_xlnm.Print_Area" localSheetId="7">'G.MARKETING and BUSINESS'!$A$1:$M$28</definedName>
    <definedName name="_xlnm.Print_Area" localSheetId="0">'User guide+assessment summary'!$B$1:$L$26</definedName>
    <definedName name="_xlnm.Print_Titles" localSheetId="1">'A. STRATEGY &amp; MANAGEMENT'!$1:$2</definedName>
    <definedName name="_xlnm.Print_Titles" localSheetId="3">'C. RESOURCES'!$1:$2</definedName>
    <definedName name="_xlnm.Print_Titles" localSheetId="5">'E. QUALITY ASSURANCE'!$1:$2</definedName>
    <definedName name="_xlnm.Print_Titles" localSheetId="6">'F.T&amp;L SUPPORT SYSTEM'!$1:$2</definedName>
    <definedName name="_xlnm.Print_Titles" localSheetId="7">'G.MARKETING and BUSINESS'!$1:$2</definedName>
  </definedNames>
  <calcPr calcId="125725"/>
</workbook>
</file>

<file path=xl/calcChain.xml><?xml version="1.0" encoding="utf-8"?>
<calcChain xmlns="http://schemas.openxmlformats.org/spreadsheetml/2006/main">
  <c r="E20" i="13"/>
  <c r="E21"/>
  <c r="E19"/>
  <c r="E14"/>
  <c r="E15"/>
  <c r="E16"/>
  <c r="E13"/>
  <c r="E5"/>
  <c r="E6"/>
  <c r="E7"/>
  <c r="E8"/>
  <c r="E9"/>
  <c r="E10"/>
  <c r="E4"/>
  <c r="J23" i="1"/>
  <c r="J21"/>
  <c r="H23"/>
  <c r="H21"/>
  <c r="E44" i="11" l="1"/>
  <c r="E45"/>
  <c r="E43"/>
  <c r="E22"/>
  <c r="E23"/>
  <c r="E21"/>
  <c r="E17"/>
  <c r="E18"/>
  <c r="E16"/>
  <c r="E5"/>
  <c r="E6"/>
  <c r="E7"/>
  <c r="E8"/>
  <c r="E4"/>
  <c r="E53" i="9" l="1"/>
  <c r="E54"/>
  <c r="E52"/>
  <c r="E48"/>
  <c r="E49"/>
  <c r="E47"/>
  <c r="E43"/>
  <c r="E44"/>
  <c r="E42"/>
  <c r="E38"/>
  <c r="E39"/>
  <c r="E37"/>
  <c r="E33"/>
  <c r="E34"/>
  <c r="E32"/>
  <c r="E27" l="1"/>
  <c r="E28"/>
  <c r="E29"/>
  <c r="E26"/>
  <c r="E22"/>
  <c r="E23"/>
  <c r="E21"/>
  <c r="E17"/>
  <c r="E18"/>
  <c r="E16"/>
  <c r="E12"/>
  <c r="E13"/>
  <c r="E11"/>
  <c r="E5"/>
  <c r="E6"/>
  <c r="E7"/>
  <c r="E8"/>
  <c r="E4"/>
  <c r="I56" l="1"/>
  <c r="J26" i="1"/>
  <c r="E25" i="17"/>
  <c r="G25" s="1"/>
  <c r="G26" s="1"/>
  <c r="F24"/>
  <c r="E24"/>
  <c r="G24" s="1"/>
  <c r="E23"/>
  <c r="G23" s="1"/>
  <c r="E19"/>
  <c r="E20"/>
  <c r="E18"/>
  <c r="G20"/>
  <c r="G21" s="1"/>
  <c r="F19"/>
  <c r="G19"/>
  <c r="G18"/>
  <c r="F14"/>
  <c r="G14"/>
  <c r="F15"/>
  <c r="G15"/>
  <c r="E14"/>
  <c r="E15"/>
  <c r="E13"/>
  <c r="E16"/>
  <c r="F13"/>
  <c r="F16" s="1"/>
  <c r="G13"/>
  <c r="G16" s="1"/>
  <c r="G11"/>
  <c r="E11"/>
  <c r="F5"/>
  <c r="G5"/>
  <c r="F6"/>
  <c r="G6"/>
  <c r="F7"/>
  <c r="G7"/>
  <c r="F8"/>
  <c r="G8"/>
  <c r="F9"/>
  <c r="G9"/>
  <c r="F10"/>
  <c r="G10"/>
  <c r="E5"/>
  <c r="E6"/>
  <c r="E7"/>
  <c r="E8"/>
  <c r="E9"/>
  <c r="E10"/>
  <c r="E4"/>
  <c r="F4"/>
  <c r="G4"/>
  <c r="G21" i="16"/>
  <c r="G26"/>
  <c r="F24"/>
  <c r="G24"/>
  <c r="F25"/>
  <c r="G25"/>
  <c r="E24"/>
  <c r="E25"/>
  <c r="E23"/>
  <c r="E26"/>
  <c r="F23"/>
  <c r="F26" s="1"/>
  <c r="G23"/>
  <c r="E21"/>
  <c r="E20"/>
  <c r="F20" s="1"/>
  <c r="F19"/>
  <c r="E19"/>
  <c r="G19" s="1"/>
  <c r="E18"/>
  <c r="F18" s="1"/>
  <c r="F16"/>
  <c r="E14"/>
  <c r="E15"/>
  <c r="E13"/>
  <c r="G15"/>
  <c r="F15"/>
  <c r="G14"/>
  <c r="F14"/>
  <c r="G13"/>
  <c r="G16" s="1"/>
  <c r="F13"/>
  <c r="E16"/>
  <c r="G5"/>
  <c r="G6"/>
  <c r="G7"/>
  <c r="G8"/>
  <c r="G9"/>
  <c r="G10"/>
  <c r="G11" s="1"/>
  <c r="F5"/>
  <c r="F6"/>
  <c r="F7"/>
  <c r="F8"/>
  <c r="F9"/>
  <c r="F10"/>
  <c r="E11"/>
  <c r="E5"/>
  <c r="E6"/>
  <c r="E7"/>
  <c r="E8"/>
  <c r="E9"/>
  <c r="E10"/>
  <c r="E4"/>
  <c r="F4"/>
  <c r="G16" i="13"/>
  <c r="E17"/>
  <c r="F16"/>
  <c r="F20"/>
  <c r="G20"/>
  <c r="F21"/>
  <c r="G21"/>
  <c r="E22"/>
  <c r="F19"/>
  <c r="G14"/>
  <c r="G15"/>
  <c r="G13"/>
  <c r="F14"/>
  <c r="F15"/>
  <c r="F13"/>
  <c r="F17" s="1"/>
  <c r="G4"/>
  <c r="G5"/>
  <c r="G6"/>
  <c r="G7"/>
  <c r="G8"/>
  <c r="G9"/>
  <c r="G10"/>
  <c r="F5"/>
  <c r="F6"/>
  <c r="F7"/>
  <c r="F8"/>
  <c r="F9"/>
  <c r="F10"/>
  <c r="E11"/>
  <c r="F4"/>
  <c r="F36" i="11"/>
  <c r="G30"/>
  <c r="F30"/>
  <c r="F26"/>
  <c r="E33"/>
  <c r="F33"/>
  <c r="E34"/>
  <c r="F34"/>
  <c r="E35"/>
  <c r="F35"/>
  <c r="F32"/>
  <c r="E32"/>
  <c r="F29"/>
  <c r="F28"/>
  <c r="F27"/>
  <c r="E27"/>
  <c r="E30" s="1"/>
  <c r="E28"/>
  <c r="E29"/>
  <c r="E26"/>
  <c r="F45"/>
  <c r="F44"/>
  <c r="F43"/>
  <c r="E46"/>
  <c r="F40"/>
  <c r="E40"/>
  <c r="F39"/>
  <c r="E39"/>
  <c r="F38"/>
  <c r="E38"/>
  <c r="F23"/>
  <c r="F22"/>
  <c r="F21"/>
  <c r="E24"/>
  <c r="F18"/>
  <c r="F17"/>
  <c r="F16"/>
  <c r="E19"/>
  <c r="E41"/>
  <c r="E36"/>
  <c r="G45"/>
  <c r="G44"/>
  <c r="G43"/>
  <c r="G40"/>
  <c r="G39"/>
  <c r="G38"/>
  <c r="G35"/>
  <c r="G34"/>
  <c r="G33"/>
  <c r="G32"/>
  <c r="G29"/>
  <c r="G28"/>
  <c r="G27"/>
  <c r="G26"/>
  <c r="G23"/>
  <c r="G22"/>
  <c r="G21"/>
  <c r="G18"/>
  <c r="G17"/>
  <c r="G16"/>
  <c r="G13"/>
  <c r="G12"/>
  <c r="G11"/>
  <c r="F12"/>
  <c r="F14" s="1"/>
  <c r="F13"/>
  <c r="F11"/>
  <c r="E12"/>
  <c r="E13"/>
  <c r="E11"/>
  <c r="E14" s="1"/>
  <c r="G5"/>
  <c r="G6"/>
  <c r="G7"/>
  <c r="G8"/>
  <c r="F5"/>
  <c r="F6"/>
  <c r="F7"/>
  <c r="F8"/>
  <c r="E9"/>
  <c r="G4"/>
  <c r="F4"/>
  <c r="G37" i="9"/>
  <c r="F54"/>
  <c r="F49"/>
  <c r="G48"/>
  <c r="F29"/>
  <c r="F53"/>
  <c r="F52"/>
  <c r="F47"/>
  <c r="F44"/>
  <c r="F43"/>
  <c r="F42"/>
  <c r="F39"/>
  <c r="F38"/>
  <c r="F37"/>
  <c r="F34"/>
  <c r="F33"/>
  <c r="F28"/>
  <c r="F27"/>
  <c r="F26"/>
  <c r="G54"/>
  <c r="G53"/>
  <c r="G52"/>
  <c r="G49"/>
  <c r="G47"/>
  <c r="G44"/>
  <c r="G43"/>
  <c r="G42"/>
  <c r="G39"/>
  <c r="G38"/>
  <c r="G34"/>
  <c r="G33"/>
  <c r="G32"/>
  <c r="G29"/>
  <c r="G28"/>
  <c r="G27"/>
  <c r="G26"/>
  <c r="G5"/>
  <c r="G6"/>
  <c r="G7"/>
  <c r="G8"/>
  <c r="G4"/>
  <c r="G17" i="13" l="1"/>
  <c r="F24" i="11"/>
  <c r="F23" i="17"/>
  <c r="F25"/>
  <c r="E26"/>
  <c r="E27" s="1"/>
  <c r="F18"/>
  <c r="F20"/>
  <c r="E21"/>
  <c r="F11"/>
  <c r="F21" i="16"/>
  <c r="E27"/>
  <c r="G18"/>
  <c r="G20"/>
  <c r="F11"/>
  <c r="G4"/>
  <c r="F22" i="13"/>
  <c r="E23"/>
  <c r="G19"/>
  <c r="G22" s="1"/>
  <c r="F11"/>
  <c r="G19" i="11"/>
  <c r="F19"/>
  <c r="G46"/>
  <c r="F46"/>
  <c r="G41"/>
  <c r="F41"/>
  <c r="G36"/>
  <c r="G24"/>
  <c r="E47"/>
  <c r="F9"/>
  <c r="E55" i="9"/>
  <c r="E35"/>
  <c r="F32"/>
  <c r="F55"/>
  <c r="E50"/>
  <c r="E45"/>
  <c r="E40"/>
  <c r="G45"/>
  <c r="F45"/>
  <c r="G40"/>
  <c r="F40"/>
  <c r="G30"/>
  <c r="G55"/>
  <c r="G50"/>
  <c r="F48"/>
  <c r="F50" s="1"/>
  <c r="G35"/>
  <c r="F35"/>
  <c r="F30"/>
  <c r="E30"/>
  <c r="F26" i="17" l="1"/>
  <c r="F21"/>
  <c r="G23" i="9"/>
  <c r="G22"/>
  <c r="F21"/>
  <c r="F18"/>
  <c r="G17"/>
  <c r="G16"/>
  <c r="G12"/>
  <c r="G13"/>
  <c r="F13"/>
  <c r="G9"/>
  <c r="F5"/>
  <c r="F6"/>
  <c r="F7"/>
  <c r="F8"/>
  <c r="F4"/>
  <c r="F23" l="1"/>
  <c r="F11"/>
  <c r="G11"/>
  <c r="G14" s="1"/>
  <c r="F17"/>
  <c r="F16"/>
  <c r="E14"/>
  <c r="E19"/>
  <c r="G18"/>
  <c r="G19" s="1"/>
  <c r="E24"/>
  <c r="G21"/>
  <c r="G24" s="1"/>
  <c r="F12"/>
  <c r="F22"/>
  <c r="F24" s="1"/>
  <c r="F9"/>
  <c r="F19" l="1"/>
  <c r="G56"/>
  <c r="F14"/>
  <c r="F56" s="1"/>
  <c r="E9" l="1"/>
  <c r="E56" l="1"/>
  <c r="G27" i="16" l="1"/>
  <c r="J25" i="1" s="1"/>
  <c r="G11" i="13"/>
  <c r="G27" i="17"/>
  <c r="G14" i="11"/>
  <c r="G9"/>
  <c r="G23" i="13"/>
  <c r="J24" i="1" s="1"/>
  <c r="G47" i="11" l="1"/>
  <c r="J22" i="1" s="1"/>
  <c r="J20"/>
  <c r="J17" l="1"/>
  <c r="H20"/>
  <c r="F47" i="11"/>
  <c r="H22" i="1" s="1"/>
  <c r="F23" i="13"/>
  <c r="H24" i="1" s="1"/>
  <c r="F27" i="16"/>
  <c r="H25" i="1" s="1"/>
  <c r="F27" i="17"/>
  <c r="H26" i="1" s="1"/>
  <c r="H17" l="1"/>
</calcChain>
</file>

<file path=xl/sharedStrings.xml><?xml version="1.0" encoding="utf-8"?>
<sst xmlns="http://schemas.openxmlformats.org/spreadsheetml/2006/main" count="638" uniqueCount="271">
  <si>
    <t>Target institution/ group</t>
  </si>
  <si>
    <t xml:space="preserve">The process description on how the criteria can be used in institutional/ target </t>
  </si>
  <si>
    <t xml:space="preserve">OVERALL RESULT (GENERATED FROM ALL CRITERIA GROUP) </t>
  </si>
  <si>
    <t>n</t>
  </si>
  <si>
    <t>Result</t>
  </si>
  <si>
    <t xml:space="preserve">  </t>
  </si>
  <si>
    <t xml:space="preserve">Minimum requirement for attestation of </t>
  </si>
  <si>
    <t>The vision and the goals of the institution encourage to use innovative  solutions to improve institutional management and services</t>
  </si>
  <si>
    <t>The strategy of institution contains items and action plans of integrating ICT into institutional activities</t>
  </si>
  <si>
    <t>Institution has a separate action plan for integration of ICT into every day institutional activities</t>
  </si>
  <si>
    <t>Institutional strategy supports e-learning and online learning</t>
  </si>
  <si>
    <t>There are means and tools prepared to receive constant feedback on institutional activities using ICT</t>
  </si>
  <si>
    <t>Institutional managers support ICT integration by providing funding and searching for practical solutions</t>
  </si>
  <si>
    <t xml:space="preserve">Development of ICT - based services focuses on ICT skills, pedagogy, respects learner needs and learning processes.  </t>
  </si>
  <si>
    <t>Regulations are available for ICT infrastructure resources used and are public for institutional staff and learners</t>
  </si>
  <si>
    <t>Online virtual learning environment is up and running</t>
  </si>
  <si>
    <t>User manuals for online learning environment and other technologies used are up and running</t>
  </si>
  <si>
    <t>Video conferences and other tools are used for synchronous and asynchonous online communication</t>
  </si>
  <si>
    <t>Open courseware and creative commons strategy is implemented</t>
  </si>
  <si>
    <t>There is a complete integration between the student enrolment and the student record system (LMS).</t>
  </si>
  <si>
    <t>There is an automatic access to library resources, databases and journals.</t>
  </si>
  <si>
    <t>Staff workload is constantly reviewed and is proportonate to learner groups</t>
  </si>
  <si>
    <t xml:space="preserve">There are internal proceedures for quality assurance and ICT - based curriculum attestation </t>
  </si>
  <si>
    <t>Stakeholders are involved in ICT - based solution QA</t>
  </si>
  <si>
    <t>ICT solutions are implemented for internal quality assurance level (surveys, communication, etc,)</t>
  </si>
  <si>
    <t>HE and VET institutions providing technology enhanced learing and teaching for their audience</t>
  </si>
  <si>
    <t>The minimum requirement for attestion or accreditation is that each criteria group is represented in the institution for technology enhanced learning. 
The institutional setting is recommended for technology enhanced learning if the minimu percentage of each criteria group is reprented. The minimu requirements should be followed in institutional regulations for techology enhanced learning/ study organization. Otherwise, the minimum 80 % should be reached in all criterial groups.</t>
  </si>
  <si>
    <t xml:space="preserve">(EXAMPLES FROM INSTITUTIONAL LEVEL) </t>
  </si>
  <si>
    <t>C. RESOURCES</t>
  </si>
  <si>
    <t>Self-assessment and case development template is based on the quality criteria grids and can be used to:
- self-assess TEL management before official attestation and accreditation within an institution
- externally assess management issues related to TEL against the quality criteria listed in this document. 
Attestation/ accreditation proceedure should be implemented according to institutional regulations. External attestion/ accreditation can be implemented on the national or international level by Revive VET project partners. 
The result of attestation/ accreditation will be followed by peer reviewing who will aim at: 
a) the indication of the status quo of the institution and recommendations for further case development
b) the indication of the percentage measuring how quality criteria are met integrating ICT in TEL by specific institutial management issues  (max 100 %)</t>
  </si>
  <si>
    <t>A. STRATEGY &amp; MANAGEMENT</t>
  </si>
  <si>
    <t>B. CURRICULUM AND DIDACTICS</t>
  </si>
  <si>
    <t>D. CONTINUOUS PROFESSIONAL SKILL DEVELOPMENT</t>
  </si>
  <si>
    <t>max 10</t>
  </si>
  <si>
    <t>E. QUALITY ASSURANCE</t>
  </si>
  <si>
    <t>max 16</t>
  </si>
  <si>
    <t>F. TEACHER AND LEARNER SUPPORT SYSTEM</t>
  </si>
  <si>
    <t>Level of implementation</t>
  </si>
  <si>
    <t>0 - not considered at all</t>
  </si>
  <si>
    <t>A1</t>
  </si>
  <si>
    <t>Total % per A1:</t>
  </si>
  <si>
    <t>A2</t>
  </si>
  <si>
    <t>The strategy of institution is oriented towards collaboration with various lifelong learning target groups, despite of their place of living and occupation</t>
  </si>
  <si>
    <t>A3</t>
  </si>
  <si>
    <t>A4</t>
  </si>
  <si>
    <t>Total % per A2:</t>
  </si>
  <si>
    <t>Total % per A3:</t>
  </si>
  <si>
    <t>A5</t>
  </si>
  <si>
    <t>A6</t>
  </si>
  <si>
    <t>Total % per A4:</t>
  </si>
  <si>
    <t>Total % per A5:</t>
  </si>
  <si>
    <t>A7</t>
  </si>
  <si>
    <t>Total % per A7:</t>
  </si>
  <si>
    <t>A8</t>
  </si>
  <si>
    <t>A9</t>
  </si>
  <si>
    <t>A10</t>
  </si>
  <si>
    <t>Total % per A8:</t>
  </si>
  <si>
    <t>Total % per A9:</t>
  </si>
  <si>
    <t>Technical staff is available at institutional units/ departments</t>
  </si>
  <si>
    <t>Total % per A10:</t>
  </si>
  <si>
    <r>
      <t xml:space="preserve">CRITERIA GROUP </t>
    </r>
    <r>
      <rPr>
        <b/>
        <sz val="11"/>
        <color indexed="30"/>
        <rFont val="Calibri"/>
        <family val="2"/>
        <charset val="186"/>
      </rPr>
      <t>C. RESOURCES</t>
    </r>
  </si>
  <si>
    <t>Institutional level quality criteria</t>
  </si>
  <si>
    <t>C1</t>
  </si>
  <si>
    <t>C2</t>
  </si>
  <si>
    <t>C3</t>
  </si>
  <si>
    <t>C4</t>
  </si>
  <si>
    <t>C5</t>
  </si>
  <si>
    <t>C6</t>
  </si>
  <si>
    <t>C7</t>
  </si>
  <si>
    <t>C8</t>
  </si>
  <si>
    <r>
      <t xml:space="preserve">CRITERIA GROUP </t>
    </r>
    <r>
      <rPr>
        <b/>
        <sz val="11"/>
        <color indexed="30"/>
        <rFont val="Calibri"/>
        <family val="2"/>
        <charset val="186"/>
      </rPr>
      <t>E. QUALITY ASSURANCE</t>
    </r>
  </si>
  <si>
    <t>E1</t>
  </si>
  <si>
    <t>E2</t>
  </si>
  <si>
    <t>E3</t>
  </si>
  <si>
    <t>Total % per C1:</t>
  </si>
  <si>
    <t>Total % per C2:</t>
  </si>
  <si>
    <t>Total % per C3:</t>
  </si>
  <si>
    <t>Total % per C4:</t>
  </si>
  <si>
    <t>Total % per C5:</t>
  </si>
  <si>
    <t>Total % per C6:</t>
  </si>
  <si>
    <t>Total % per C7:</t>
  </si>
  <si>
    <t>Total % per C8:</t>
  </si>
  <si>
    <t>Total % per E1:</t>
  </si>
  <si>
    <t>Total % per E2:</t>
  </si>
  <si>
    <t>Total % per E3:</t>
  </si>
  <si>
    <t>CRITERIA GROUP A. STRATEGY &amp; MANAGEMENT</t>
  </si>
  <si>
    <t>1 -  planned, not implemented</t>
  </si>
  <si>
    <t>2 - partially implemented</t>
  </si>
  <si>
    <t>3 - fully implemented</t>
  </si>
  <si>
    <r>
      <t xml:space="preserve">CRITERIA GROUP </t>
    </r>
    <r>
      <rPr>
        <b/>
        <sz val="11"/>
        <color indexed="30"/>
        <rFont val="Calibri"/>
        <family val="2"/>
        <charset val="186"/>
      </rPr>
      <t>F. TEACHER AND LEARNER SUPPORT SYSTEM</t>
    </r>
  </si>
  <si>
    <t>The institution is using internal and external evaluation rounds as well.</t>
  </si>
  <si>
    <t>The institution is using continuous internal evaluation with surveys, questionnaires and discussion, and it is fed back.</t>
  </si>
  <si>
    <t>The internal evaluation has specific objectives.</t>
  </si>
  <si>
    <t>ICT quality is embedded in the mainstream institutional quality processes.</t>
  </si>
  <si>
    <t>Every learner is evaluating the course at the end of each module.</t>
  </si>
  <si>
    <t>Professional accreditation gives a second control.</t>
  </si>
  <si>
    <t>Courses are evaluated with industrial/business partners</t>
  </si>
  <si>
    <t>VLE contains feedback forms/pages on technical and content issues.</t>
  </si>
  <si>
    <t>The course is evaluated regularly by independent experts from content and dididactical point of view.</t>
  </si>
  <si>
    <t>Internal evaluation of the course before publishing on-line.</t>
  </si>
  <si>
    <t>Course evaluation has separate methodology for curriculum and quality assurance.</t>
  </si>
  <si>
    <t>Course evaluation is fed back to planned regular course updating.</t>
  </si>
  <si>
    <t>Flexible learner support in startup and progression.</t>
  </si>
  <si>
    <t>There are some limitations to full flexibility to avoid staff overload.</t>
  </si>
  <si>
    <t>Learners decide when they learn and how the progress.</t>
  </si>
  <si>
    <t>ICT competence of Academic staff</t>
  </si>
  <si>
    <t>Strategic engagement with e-learning by regular ICT staff development.</t>
  </si>
  <si>
    <t>Tehre are free courses to staff members to improve their educational ICT skills.</t>
  </si>
  <si>
    <t>Personalised training of staff adapted to specific needs.</t>
  </si>
  <si>
    <t>ICT competence of the institution</t>
  </si>
  <si>
    <t>ICT development is a slow step by step organical process over a long period. The VET staff has time to adapt to new practices.</t>
  </si>
  <si>
    <t>There is a strategic engagement with TEL with associated staff development.</t>
  </si>
  <si>
    <t>VET institution provides peer support to TEL use and provides consultancy by offering learning technologists to all non academic staff as well.</t>
  </si>
  <si>
    <t>TEL is accessible on and off campus</t>
  </si>
  <si>
    <t>There is clear strategy to use, adapt and change to Open source tecnologies in servers o VET institution</t>
  </si>
  <si>
    <t>There is a clear stategy to gradually implement open source technolgies at workstations and mobile devices regarding operating systems</t>
  </si>
  <si>
    <t>There is a clear stategy to gradually implement open source technolgies at workstations and mobile devices regarding TEL applications</t>
  </si>
  <si>
    <t>There is a clear strategy to use creative commons Intellectual property rights where possible.</t>
  </si>
  <si>
    <t>There is clear policy to use all equipment, programs and installations free for staff and VET learners.</t>
  </si>
  <si>
    <t>Full time student (learner) administration is integrated.</t>
  </si>
  <si>
    <t>Part time and adult learner course administration is integrated.</t>
  </si>
  <si>
    <t>Internal staff trainig and retraining is integrated</t>
  </si>
  <si>
    <t>On-line journals are availale to all learners and staff to support TEL</t>
  </si>
  <si>
    <t>Library access to on-line library resources is available to all learnes and staff to support TEL</t>
  </si>
  <si>
    <t>On-line databases are available to all learners and staff to support TEL</t>
  </si>
  <si>
    <t>There is one central VLE system in the institution.</t>
  </si>
  <si>
    <t>There are procedures to regularly update VLE system.</t>
  </si>
  <si>
    <t>There are institutioal plans and resources for research to enhance and develop current TEL systems.</t>
  </si>
  <si>
    <t>There are institutional regulations and procedures for on-line resource development and testing.</t>
  </si>
  <si>
    <t>Reliability of the TEL system is guaranteed and back-up procedures are implemented.</t>
  </si>
  <si>
    <t>Tools for monitoring the costs related to learning resources are implemented</t>
  </si>
  <si>
    <t>A monitoring and documenting system with  regular analysis by collecting student’s feedback on usage of resources is operational</t>
  </si>
  <si>
    <t xml:space="preserve">Students are provided with detailed and written information on each course available. </t>
  </si>
  <si>
    <t>There are user guides on VLE use. The information includes technical guide, organisational and learner guides.</t>
  </si>
  <si>
    <t>Administrative procedures for online enrolment of VET students are operational</t>
  </si>
  <si>
    <t>The institution is providing the appropriate services required to ensure that VET students have or can acquire the ICT skills necessary to access TEL course</t>
  </si>
  <si>
    <t xml:space="preserve">VET students have access to different communication resources and  facilities </t>
  </si>
  <si>
    <t>Individual learner support is available</t>
  </si>
  <si>
    <t>Tools and services targeted to disadvantaged categories are implemented</t>
  </si>
  <si>
    <t>Security procedures are available and applied.</t>
  </si>
  <si>
    <t>There are  tools and  procedures available to deal with learner complaints.</t>
  </si>
  <si>
    <t>There are  tools and  procedures available to deal with staff complaints.</t>
  </si>
  <si>
    <t>There is a regular, systematic review of complaints and lead to correcting actons and system development.</t>
  </si>
  <si>
    <t>Asynchronous on-line communication tools are implemented and offered in TEL.</t>
  </si>
  <si>
    <t>Synchronous on-line communication tools are implemented and offered in TEL.</t>
  </si>
  <si>
    <t>Web 2.0 tools are implemented and offered in TEL.</t>
  </si>
  <si>
    <t>Clear institutional regulation of the role and services of central unit to support TEL is available and implemented.</t>
  </si>
  <si>
    <t>The VET institution is fully and actively supporting TEL embedment and any kind of ICT provision.</t>
  </si>
  <si>
    <t>There is a clear and articulated (implemented)  institutional vision on ICT embedment.</t>
  </si>
  <si>
    <t>The VET institution is actively using course level strategies.</t>
  </si>
  <si>
    <t>Institutional strategy is building on staff.</t>
  </si>
  <si>
    <t>Quality management is a cross priority of the institution.</t>
  </si>
  <si>
    <t>Marketing strategy</t>
  </si>
  <si>
    <t>Market and business orientation is implemented in the VET institution.</t>
  </si>
  <si>
    <t>There is active collaboration between other VET institutions and industry.</t>
  </si>
  <si>
    <t>The institution is networking.</t>
  </si>
  <si>
    <t>Innovative institutional resource management is implemented.</t>
  </si>
  <si>
    <t>ICT related task are handled by a few full time employees, and many "volunteers".</t>
  </si>
  <si>
    <t>Automatic processes have priority.</t>
  </si>
  <si>
    <t>Course administration can be done on-line from home as well, backoffice, queries are answered by backoffice.</t>
  </si>
  <si>
    <t>ICT is primarily enhances quality, rather than cost saving.</t>
  </si>
  <si>
    <t>Business orientation</t>
  </si>
  <si>
    <t>Cost effectiveness</t>
  </si>
  <si>
    <t>Trainers are paid on students nuber basis rather than on course basis.</t>
  </si>
  <si>
    <t>Flexibilityis a key strategy in TEL provision.</t>
  </si>
  <si>
    <t>Courses and programmes are constantly updated reacting for market needs.</t>
  </si>
  <si>
    <t>Diversification is important strategy in TEL provision.</t>
  </si>
  <si>
    <t>New workload models for ICT and TEL are used.</t>
  </si>
  <si>
    <t>There is a planning at least 12 months ahead.</t>
  </si>
  <si>
    <t>E-tutors are appointed for only limited number of students in courses.</t>
  </si>
  <si>
    <t>There are massive monitoring processes.</t>
  </si>
  <si>
    <t>Predictable income</t>
  </si>
  <si>
    <t>TEL provision is an important source of revenue.</t>
  </si>
  <si>
    <t>ICT consultancy services and assesment services to other institutions are important for revenue.</t>
  </si>
  <si>
    <t>The institution is using financial forecasts.</t>
  </si>
  <si>
    <t>Business modeling and predictions are used.</t>
  </si>
  <si>
    <r>
      <t xml:space="preserve">CRITERIA GROUP </t>
    </r>
    <r>
      <rPr>
        <b/>
        <sz val="11"/>
        <color indexed="30"/>
        <rFont val="Calibri"/>
        <family val="2"/>
        <charset val="186"/>
      </rPr>
      <t>G. MARKETING and BUSINESS</t>
    </r>
  </si>
  <si>
    <t>G. MARKETING and BUSINESS</t>
  </si>
  <si>
    <t>VET institution has established dissemination policy for TEL activity and regularly disseminates them.</t>
  </si>
  <si>
    <t>Research and monitoring results transferred into teaching/learning/management practice</t>
  </si>
  <si>
    <t>The roles and tasks of all staff and learners involved in TEL are both clearly defined and transparent</t>
  </si>
  <si>
    <t>The institution makes a financial and administrative commitment to maintain TEL programs to support staff and learner services needed to ensure an effective learning environment</t>
  </si>
  <si>
    <t>Innovation in the delivery of content is promoted and supported.</t>
  </si>
  <si>
    <t>eLearning contributes to the transformation of the overall educational approaches.  This process is promoted throughout the VET institution</t>
  </si>
  <si>
    <t>A policy is in place for the equity and the recognition of  eLearning courses in VET</t>
  </si>
  <si>
    <t>eLearning strategy contributes to community development at both local and regional levels</t>
  </si>
  <si>
    <t>ICT is used to support the virtual mobility of VET learners.</t>
  </si>
  <si>
    <t>Technical support to teachers and learners  is provided on a permanent basis</t>
  </si>
  <si>
    <t>Technical services to support staff  (e.g.  on-line and off-line help) are implemented</t>
  </si>
  <si>
    <t>Methodology and organisational support for TEL content developer staff  is implemented</t>
  </si>
  <si>
    <t>Tools are implemented to enhance the pedagogic effectiveness of TEL: help on line, map of the environment, tracking of the learner’s path, structure of the page, usage of icons, etc</t>
  </si>
  <si>
    <t>Flexible pedagogic and learning delivery models are adopted in order to meet different  VET learners’ needs</t>
  </si>
  <si>
    <t>Tuition staff is regularly briefed on the most frequent questions and problems encountered by VET learners using ICT and TEL</t>
  </si>
  <si>
    <t>ICT and TEL evaluation expertise is available in the VET institution</t>
  </si>
  <si>
    <t>Means and strategies for reaching (promoting/marketing/informing) different categories of potential users are implemented</t>
  </si>
  <si>
    <t>Separate marketing budget is available for TEL</t>
  </si>
  <si>
    <t>There is an implemented model and strategy to generate resources for marketing</t>
  </si>
  <si>
    <t>There is a dedicated group of experst who are responsible for marketing in the institution.</t>
  </si>
  <si>
    <t>There is a regular, continous measurement of the effectiveness of marketing activity.</t>
  </si>
  <si>
    <t>In ICT development outsourcing have its role in the institutional policy.</t>
  </si>
  <si>
    <t>Industrial partners are actively supporting and feel responsibility for ICT enhancement in VET institution.</t>
  </si>
  <si>
    <t>Course design and delivery guidelines are available for relevant staff</t>
  </si>
  <si>
    <t>Adequate mechanisms and procedures that support effective coordination between the different institutional units/departments are in place</t>
  </si>
  <si>
    <t>There is clear policy to reach simple industry standard ICT technologies (e.g. Moodle, Google, Java, Flash)</t>
  </si>
  <si>
    <t xml:space="preserve">Central unit resources, capacity, and processes enable the unit to react adequately for staff and learner needs.  </t>
  </si>
  <si>
    <t>Peer Reviewer opinion of Level of Implementation</t>
  </si>
  <si>
    <t>Peer Review Result</t>
  </si>
  <si>
    <r>
      <t>Indicate how this criterion is met in your case - refer to evidence and provide argumentation 
(</t>
    </r>
    <r>
      <rPr>
        <sz val="11"/>
        <color indexed="30"/>
        <rFont val="Calibri"/>
        <family val="2"/>
        <charset val="186"/>
        <scheme val="minor"/>
      </rPr>
      <t>Column filled in by case authors, for public use</t>
    </r>
    <r>
      <rPr>
        <sz val="11"/>
        <color theme="1"/>
        <rFont val="Calibri"/>
        <family val="2"/>
        <charset val="186"/>
        <scheme val="minor"/>
      </rPr>
      <t>)</t>
    </r>
  </si>
  <si>
    <r>
      <t>Comments and measures for improvement 
(</t>
    </r>
    <r>
      <rPr>
        <sz val="11"/>
        <color rgb="FF0070C0"/>
        <rFont val="Calibri"/>
        <family val="2"/>
        <charset val="186"/>
        <scheme val="minor"/>
      </rPr>
      <t>Column filled in by peer reviewers, for public/confidential use</t>
    </r>
    <r>
      <rPr>
        <sz val="11"/>
        <color theme="1"/>
        <rFont val="Calibri"/>
        <family val="2"/>
        <charset val="186"/>
        <scheme val="minor"/>
      </rPr>
      <t>)</t>
    </r>
  </si>
  <si>
    <t>weight</t>
  </si>
  <si>
    <r>
      <t>Comments and measures for improvement 
(</t>
    </r>
    <r>
      <rPr>
        <sz val="11"/>
        <color rgb="FF0070C0"/>
        <rFont val="Calibri"/>
        <family val="2"/>
        <charset val="186"/>
        <scheme val="minor"/>
      </rPr>
      <t>Column filled in by peer reviewers, for confidential use</t>
    </r>
    <r>
      <rPr>
        <sz val="11"/>
        <color theme="1"/>
        <rFont val="Calibri"/>
        <family val="2"/>
        <charset val="186"/>
        <scheme val="minor"/>
      </rPr>
      <t>)</t>
    </r>
  </si>
  <si>
    <t>by peer reviewer</t>
  </si>
  <si>
    <r>
      <t>Comments and measures for improvement 
(</t>
    </r>
    <r>
      <rPr>
        <b/>
        <sz val="11"/>
        <color indexed="30"/>
        <rFont val="Calibri"/>
        <family val="2"/>
        <charset val="186"/>
      </rPr>
      <t>Column filled in by case authors, for public/</t>
    </r>
    <r>
      <rPr>
        <sz val="11"/>
        <color indexed="30"/>
        <rFont val="Calibri"/>
        <family val="2"/>
        <charset val="186"/>
      </rPr>
      <t>confidential</t>
    </r>
    <r>
      <rPr>
        <b/>
        <sz val="11"/>
        <color indexed="30"/>
        <rFont val="Calibri"/>
        <family val="2"/>
        <charset val="186"/>
      </rPr>
      <t xml:space="preserve"> use</t>
    </r>
    <r>
      <rPr>
        <b/>
        <sz val="11"/>
        <rFont val="Calibri"/>
        <family val="2"/>
        <charset val="186"/>
      </rPr>
      <t>)</t>
    </r>
  </si>
  <si>
    <t>for Case developers</t>
  </si>
  <si>
    <t>for Peer reviewers</t>
  </si>
  <si>
    <t>Copy right issues</t>
  </si>
  <si>
    <t>This product is released under Creative Common licence  
CC BY-NC-ND 3.0</t>
  </si>
  <si>
    <t>Lifelong Learning Program
Leonardo da Vinci Transfer of Innovation project "REVIVE VET – Review and Revive VET Practices"
 No. LLP-LDV-TOI-2011-LT-0087</t>
  </si>
  <si>
    <t>Total % per Strategy and Management group:</t>
  </si>
  <si>
    <t>Total % per Recources group:</t>
  </si>
  <si>
    <t>Max per Recources group</t>
  </si>
  <si>
    <r>
      <t>Comments and measures for improvement 
(</t>
    </r>
    <r>
      <rPr>
        <b/>
        <sz val="11"/>
        <color indexed="30"/>
        <rFont val="Calibri"/>
        <family val="2"/>
        <charset val="186"/>
      </rPr>
      <t>Column filled in by case authors, for public/confidential use</t>
    </r>
    <r>
      <rPr>
        <b/>
        <sz val="11"/>
        <rFont val="Calibri"/>
        <family val="2"/>
        <charset val="186"/>
      </rPr>
      <t>)</t>
    </r>
  </si>
  <si>
    <t>Weight</t>
  </si>
  <si>
    <t>Max in the group:</t>
  </si>
  <si>
    <t>Total % per Quality Assurance group:</t>
  </si>
  <si>
    <r>
      <t>Comments and measures for improvement 
(</t>
    </r>
    <r>
      <rPr>
        <b/>
        <sz val="11"/>
        <color indexed="30"/>
        <rFont val="Calibri"/>
        <family val="2"/>
        <charset val="186"/>
      </rPr>
      <t>Column filled in by case authors, for public/</t>
    </r>
    <r>
      <rPr>
        <sz val="11"/>
        <color indexed="30"/>
        <rFont val="Calibri"/>
        <family val="2"/>
        <charset val="186"/>
      </rPr>
      <t xml:space="preserve">confidential </t>
    </r>
    <r>
      <rPr>
        <b/>
        <sz val="11"/>
        <color indexed="30"/>
        <rFont val="Calibri"/>
        <family val="2"/>
        <charset val="186"/>
      </rPr>
      <t>use</t>
    </r>
    <r>
      <rPr>
        <b/>
        <sz val="11"/>
        <rFont val="Calibri"/>
        <family val="2"/>
        <charset val="186"/>
      </rPr>
      <t>)</t>
    </r>
  </si>
  <si>
    <t>Total % per A6:</t>
  </si>
  <si>
    <r>
      <t>Comments and measures for improvement 
(</t>
    </r>
    <r>
      <rPr>
        <b/>
        <sz val="11"/>
        <color indexed="30"/>
        <rFont val="Calibri"/>
        <family val="2"/>
      </rPr>
      <t>Column filled in by case authors, for public/</t>
    </r>
    <r>
      <rPr>
        <sz val="11"/>
        <color indexed="30"/>
        <rFont val="Calibri"/>
        <family val="2"/>
        <charset val="186"/>
      </rPr>
      <t>confidential</t>
    </r>
    <r>
      <rPr>
        <b/>
        <sz val="11"/>
        <color indexed="30"/>
        <rFont val="Calibri"/>
        <family val="2"/>
      </rPr>
      <t xml:space="preserve"> use</t>
    </r>
    <r>
      <rPr>
        <b/>
        <sz val="11"/>
        <rFont val="Calibri"/>
        <family val="2"/>
        <charset val="186"/>
      </rPr>
      <t>)</t>
    </r>
  </si>
  <si>
    <t>Complaints are managed</t>
  </si>
  <si>
    <t>Max per group:</t>
  </si>
  <si>
    <t>Please, enter the total % number from separate continuous proffessional skill development grid in the box below</t>
  </si>
  <si>
    <t>F1</t>
  </si>
  <si>
    <t>F2</t>
  </si>
  <si>
    <t>F3</t>
  </si>
  <si>
    <t>F4</t>
  </si>
  <si>
    <t>G1</t>
  </si>
  <si>
    <t>G2</t>
  </si>
  <si>
    <t>G3</t>
  </si>
  <si>
    <t>Total % per F1:</t>
  </si>
  <si>
    <t>Total % per F2:</t>
  </si>
  <si>
    <t>Total % per F3:</t>
  </si>
  <si>
    <t>Total % per F4:</t>
  </si>
  <si>
    <t>Total % per G1:</t>
  </si>
  <si>
    <t>Total % per G2:</t>
  </si>
  <si>
    <t>Total % per G3:</t>
  </si>
  <si>
    <t>G4</t>
  </si>
  <si>
    <t>Total % per G4:</t>
  </si>
  <si>
    <t>Max per Strategy and Management group:</t>
  </si>
  <si>
    <t>by author/ case developer</t>
  </si>
  <si>
    <t>Innovation is cross priority of the institution.</t>
  </si>
  <si>
    <t>max 2</t>
  </si>
  <si>
    <t>max 1</t>
  </si>
  <si>
    <t>max 3</t>
  </si>
  <si>
    <t>The quality of application of TEL at Curriculum level at an organization is measured using a separate grid with quality criteria for self-assessment and case development at curriculum/course level, which can be provided by REVIVE VET partners or accessible at reviveproject.eu/vet webpage.</t>
  </si>
  <si>
    <t>Please, enter the (average) total % number from curriculum grid(s) in the box below, after assessing the course(s)</t>
  </si>
  <si>
    <t>The quality of application of TEL at Professional skill development level at an organization is measured using a separate grid with quality criteria for self-assessment and case development which can be provided by REVIVE VET partners, or found at reviveproject.eu/vet/</t>
  </si>
  <si>
    <t>max 5</t>
  </si>
  <si>
    <t>max 6</t>
  </si>
  <si>
    <t>max 4</t>
  </si>
  <si>
    <t>ICT and TEL solutions are managed by a dedicated unit within an institution, providing support for users and system maintainance</t>
  </si>
  <si>
    <t>Case developers provide information on how A1 criteria are met in the case (referring to A.1.1, A.1.2., A.1.3., A.1.4., and A.1.5. requirements)</t>
  </si>
  <si>
    <t>Case title</t>
  </si>
  <si>
    <t>Please, enter the name of the case</t>
  </si>
  <si>
    <t>Case authors</t>
  </si>
  <si>
    <t>Please, indicate the case authors (name, surname, institution)</t>
  </si>
  <si>
    <t xml:space="preserve">Quality criteria were developed by </t>
  </si>
  <si>
    <t>Quality criteria for ICT integration on Institutional level - SELF-ASSESSMENT, CASE DEVELOPMENT AND PEER-REVIEW TEMPLATE</t>
  </si>
  <si>
    <t>This document is based on the quality criteria for ICT integration on institutional level. This document is meant to list the quality criteria for institutional issues for managers and teachers using technology enhanced learning (TEL) at VET and HE institutions during integrating ICT in their learning provision. It is a reference document which will be used to guide managers, and teachers at VET and HE institutions to develop their institutional cases and to implement self-assessment for TEL organization at their institution, meeting quality criteria.
Institutional criteria comprise three other referential criteria groups: TEL Curriculum and didactics (also available as a separate document for self-assessment and case development), Continuous professional skill development (CPSD, also available as a separate document for self-assessment and case development), and overal Quality assurance in TEL application in institution. Full institutional self-assessment and case development would cover all the areas listed in the document.</t>
  </si>
  <si>
    <t>Denes Zarka, BME, Airina Volungevičienė, VMU</t>
  </si>
  <si>
    <t>Revive VET project consortium</t>
  </si>
  <si>
    <t>Affiliation</t>
  </si>
</sst>
</file>

<file path=xl/styles.xml><?xml version="1.0" encoding="utf-8"?>
<styleSheet xmlns="http://schemas.openxmlformats.org/spreadsheetml/2006/main">
  <numFmts count="2">
    <numFmt numFmtId="164" formatCode="0.0%"/>
    <numFmt numFmtId="165" formatCode="0.000"/>
  </numFmts>
  <fonts count="33">
    <font>
      <sz val="11"/>
      <color theme="1"/>
      <name val="Calibri"/>
      <family val="2"/>
      <charset val="186"/>
      <scheme val="minor"/>
    </font>
    <font>
      <b/>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indexed="10"/>
      <name val="Calibri"/>
      <family val="2"/>
      <charset val="186"/>
    </font>
    <font>
      <sz val="11"/>
      <name val="Calibri"/>
      <family val="2"/>
      <charset val="186"/>
    </font>
    <font>
      <b/>
      <i/>
      <sz val="11"/>
      <color indexed="8"/>
      <name val="Calibri"/>
      <family val="2"/>
      <charset val="186"/>
    </font>
    <font>
      <b/>
      <sz val="11"/>
      <color indexed="8"/>
      <name val="Calibri"/>
      <family val="2"/>
    </font>
    <font>
      <b/>
      <sz val="8"/>
      <color indexed="8"/>
      <name val="Calibri"/>
      <family val="2"/>
    </font>
    <font>
      <b/>
      <sz val="11"/>
      <name val="Calibri"/>
      <family val="2"/>
    </font>
    <font>
      <b/>
      <sz val="11"/>
      <name val="Calibri"/>
      <family val="2"/>
      <charset val="186"/>
    </font>
    <font>
      <b/>
      <sz val="11"/>
      <color indexed="30"/>
      <name val="Calibri"/>
      <family val="2"/>
    </font>
    <font>
      <b/>
      <sz val="11"/>
      <color indexed="8"/>
      <name val="Calibri"/>
      <family val="2"/>
    </font>
    <font>
      <i/>
      <sz val="11"/>
      <color indexed="8"/>
      <name val="Calibri"/>
      <family val="2"/>
    </font>
    <font>
      <b/>
      <sz val="11"/>
      <color indexed="30"/>
      <name val="Calibri"/>
      <family val="2"/>
      <charset val="186"/>
    </font>
    <font>
      <i/>
      <sz val="11"/>
      <color indexed="10"/>
      <name val="Calibri"/>
      <family val="2"/>
      <charset val="186"/>
    </font>
    <font>
      <u/>
      <sz val="11"/>
      <color theme="10"/>
      <name val="Calibri"/>
      <family val="2"/>
      <charset val="186"/>
    </font>
    <font>
      <b/>
      <sz val="11"/>
      <name val="Calibri"/>
      <family val="2"/>
      <charset val="186"/>
      <scheme val="minor"/>
    </font>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sz val="11"/>
      <color indexed="8"/>
      <name val="Calibri"/>
      <family val="2"/>
      <charset val="186"/>
    </font>
    <font>
      <sz val="11"/>
      <color indexed="30"/>
      <name val="Calibri"/>
      <family val="2"/>
      <charset val="186"/>
      <scheme val="minor"/>
    </font>
    <font>
      <sz val="11"/>
      <color rgb="FF0070C0"/>
      <name val="Calibri"/>
      <family val="2"/>
      <charset val="186"/>
      <scheme val="minor"/>
    </font>
    <font>
      <sz val="11"/>
      <color indexed="30"/>
      <name val="Calibri"/>
      <family val="2"/>
      <charset val="186"/>
    </font>
    <font>
      <sz val="10"/>
      <color rgb="FF0070C0"/>
      <name val="Calibri"/>
      <family val="2"/>
      <charset val="186"/>
      <scheme val="minor"/>
    </font>
    <font>
      <b/>
      <sz val="11"/>
      <color theme="1"/>
      <name val="Calibri"/>
      <family val="2"/>
      <scheme val="minor"/>
    </font>
    <font>
      <sz val="11"/>
      <name val="Calibri"/>
      <family val="2"/>
      <charset val="186"/>
      <scheme val="minor"/>
    </font>
    <font>
      <b/>
      <sz val="11"/>
      <color theme="0"/>
      <name val="Calibri"/>
      <family val="2"/>
      <charset val="186"/>
      <scheme val="minor"/>
    </font>
    <font>
      <b/>
      <i/>
      <sz val="11"/>
      <color indexed="10"/>
      <name val="Calibri"/>
      <family val="2"/>
      <charset val="186"/>
    </font>
  </fonts>
  <fills count="7">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10"/>
      </left>
      <right style="medium">
        <color indexed="10"/>
      </right>
      <top/>
      <bottom style="medium">
        <color indexed="10"/>
      </bottom>
      <diagonal/>
    </border>
    <border>
      <left style="thick">
        <color rgb="FFFF0000"/>
      </left>
      <right style="thick">
        <color rgb="FFFF0000"/>
      </right>
      <top style="thick">
        <color rgb="FFFF0000"/>
      </top>
      <bottom style="thick">
        <color rgb="FFFF0000"/>
      </bottom>
      <diagonal/>
    </border>
    <border>
      <left/>
      <right style="medium">
        <color indexed="10"/>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9" fontId="21" fillId="0" borderId="0" applyFont="0" applyFill="0" applyBorder="0" applyAlignment="0" applyProtection="0"/>
  </cellStyleXfs>
  <cellXfs count="240">
    <xf numFmtId="0" fontId="0" fillId="0" borderId="0" xfId="0"/>
    <xf numFmtId="0" fontId="9" fillId="0" borderId="0" xfId="0" applyFont="1" applyAlignment="1">
      <alignment horizontal="left" vertical="top"/>
    </xf>
    <xf numFmtId="0" fontId="0" fillId="0" borderId="0" xfId="0" applyBorder="1" applyAlignment="1">
      <alignment horizontal="left" vertical="top"/>
    </xf>
    <xf numFmtId="0" fontId="11" fillId="0" borderId="0" xfId="0" applyFont="1"/>
    <xf numFmtId="0" fontId="0" fillId="0" borderId="0" xfId="0" applyAlignment="1">
      <alignment horizontal="left" vertical="top"/>
    </xf>
    <xf numFmtId="0" fontId="0" fillId="0" borderId="0" xfId="0" applyBorder="1"/>
    <xf numFmtId="0" fontId="2" fillId="0" borderId="0" xfId="0" applyFont="1"/>
    <xf numFmtId="0" fontId="0" fillId="0" borderId="0" xfId="0" applyAlignment="1">
      <alignment horizontal="center" wrapText="1"/>
    </xf>
    <xf numFmtId="0" fontId="0" fillId="0" borderId="0" xfId="0" applyBorder="1" applyAlignment="1">
      <alignment horizontal="center" wrapText="1"/>
    </xf>
    <xf numFmtId="0" fontId="4" fillId="0" borderId="0" xfId="0" applyFont="1"/>
    <xf numFmtId="0" fontId="3" fillId="3" borderId="0" xfId="0" applyFont="1" applyFill="1"/>
    <xf numFmtId="0" fontId="4" fillId="3" borderId="0" xfId="0" applyFont="1" applyFill="1"/>
    <xf numFmtId="0" fontId="0" fillId="0" borderId="0" xfId="0" applyAlignment="1">
      <alignment vertical="center" wrapText="1"/>
    </xf>
    <xf numFmtId="10" fontId="15" fillId="2" borderId="5" xfId="0" applyNumberFormat="1" applyFont="1" applyFill="1" applyBorder="1"/>
    <xf numFmtId="10" fontId="12" fillId="0" borderId="5" xfId="0" applyNumberFormat="1" applyFont="1" applyBorder="1" applyAlignment="1">
      <alignment horizontal="center"/>
    </xf>
    <xf numFmtId="0" fontId="13" fillId="2" borderId="0" xfId="0" applyFont="1" applyFill="1" applyAlignment="1">
      <alignment horizontal="left" vertical="top"/>
    </xf>
    <xf numFmtId="0" fontId="13" fillId="2" borderId="6" xfId="0" applyFont="1" applyFill="1" applyBorder="1" applyAlignment="1">
      <alignment horizontal="center" vertical="top" wrapText="1"/>
    </xf>
    <xf numFmtId="0" fontId="10" fillId="0" borderId="0" xfId="0" applyFont="1" applyAlignment="1">
      <alignment wrapText="1"/>
    </xf>
    <xf numFmtId="0" fontId="8" fillId="0" borderId="0" xfId="0" applyFont="1" applyBorder="1" applyAlignment="1">
      <alignment vertical="top" wrapText="1"/>
    </xf>
    <xf numFmtId="0" fontId="0" fillId="3" borderId="0" xfId="0" applyFill="1"/>
    <xf numFmtId="0" fontId="18" fillId="0" borderId="0" xfId="0" applyFont="1" applyAlignment="1">
      <alignment horizontal="left"/>
    </xf>
    <xf numFmtId="0" fontId="20" fillId="4" borderId="6" xfId="0" applyFont="1" applyFill="1" applyBorder="1" applyAlignment="1">
      <alignment horizontal="center" vertical="top" wrapText="1"/>
    </xf>
    <xf numFmtId="0" fontId="20" fillId="4" borderId="1" xfId="0" applyFont="1" applyFill="1" applyBorder="1" applyAlignment="1">
      <alignment horizontal="center" wrapText="1"/>
    </xf>
    <xf numFmtId="0" fontId="13" fillId="2" borderId="1" xfId="0" applyFont="1" applyFill="1" applyBorder="1" applyAlignment="1">
      <alignment horizontal="center" vertical="top"/>
    </xf>
    <xf numFmtId="0" fontId="20" fillId="4" borderId="1" xfId="0" applyFont="1" applyFill="1" applyBorder="1" applyAlignment="1">
      <alignment horizontal="center" vertical="top" wrapText="1"/>
    </xf>
    <xf numFmtId="0" fontId="24" fillId="0" borderId="3" xfId="0" applyFont="1" applyBorder="1" applyAlignment="1">
      <alignment horizontal="left" vertical="top" wrapText="1"/>
    </xf>
    <xf numFmtId="0" fontId="24" fillId="0" borderId="3" xfId="0" applyFont="1" applyBorder="1" applyAlignment="1">
      <alignment horizontal="left" vertical="center" wrapText="1"/>
    </xf>
    <xf numFmtId="0" fontId="0" fillId="2" borderId="0" xfId="0" applyFont="1" applyFill="1" applyAlignment="1">
      <alignment horizontal="left" vertical="top" wrapText="1"/>
    </xf>
    <xf numFmtId="0" fontId="0" fillId="3" borderId="0" xfId="0" applyFont="1" applyFill="1" applyAlignment="1">
      <alignment horizontal="left" vertical="top"/>
    </xf>
    <xf numFmtId="0" fontId="0" fillId="0" borderId="0" xfId="0" applyFont="1" applyAlignment="1">
      <alignment horizontal="left" vertical="top"/>
    </xf>
    <xf numFmtId="0" fontId="2" fillId="0" borderId="0" xfId="0" applyFont="1" applyBorder="1" applyAlignment="1">
      <alignment horizontal="left" vertical="top"/>
    </xf>
    <xf numFmtId="0" fontId="1" fillId="0" borderId="0" xfId="0" applyFont="1" applyBorder="1" applyAlignment="1">
      <alignment horizontal="center" vertical="top" wrapText="1"/>
    </xf>
    <xf numFmtId="0" fontId="0" fillId="0" borderId="0" xfId="0" applyFont="1" applyBorder="1" applyAlignment="1">
      <alignment horizontal="left" vertical="top"/>
    </xf>
    <xf numFmtId="0" fontId="1" fillId="2" borderId="4" xfId="0" applyFont="1" applyFill="1" applyBorder="1" applyAlignment="1">
      <alignment horizontal="center"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0" borderId="1" xfId="0" applyFont="1" applyBorder="1" applyAlignment="1">
      <alignment horizontal="left" vertical="top"/>
    </xf>
    <xf numFmtId="0" fontId="1" fillId="0" borderId="0" xfId="0" applyFont="1" applyBorder="1" applyAlignment="1">
      <alignment horizontal="left" vertical="top"/>
    </xf>
    <xf numFmtId="0" fontId="0" fillId="0" borderId="0" xfId="0" applyFont="1" applyAlignment="1">
      <alignment horizontal="center" vertical="top"/>
    </xf>
    <xf numFmtId="0" fontId="24" fillId="0" borderId="0" xfId="0" applyFont="1" applyAlignment="1">
      <alignment horizontal="left" vertical="top"/>
    </xf>
    <xf numFmtId="0" fontId="0" fillId="0" borderId="1" xfId="0" applyFont="1" applyBorder="1" applyAlignment="1">
      <alignment horizontal="left" vertical="top" wrapText="1"/>
    </xf>
    <xf numFmtId="0" fontId="1" fillId="0" borderId="7" xfId="0" applyFont="1" applyBorder="1" applyAlignment="1">
      <alignment horizontal="left" vertical="top"/>
    </xf>
    <xf numFmtId="10" fontId="0" fillId="0" borderId="1" xfId="0" applyNumberFormat="1" applyFont="1" applyBorder="1" applyAlignment="1">
      <alignment horizontal="center" vertical="top"/>
    </xf>
    <xf numFmtId="0" fontId="1" fillId="0" borderId="3" xfId="0" applyFont="1" applyBorder="1" applyAlignment="1">
      <alignment horizontal="left" vertical="top"/>
    </xf>
    <xf numFmtId="0" fontId="19" fillId="0" borderId="0" xfId="1" applyFont="1" applyBorder="1" applyAlignment="1" applyProtection="1">
      <alignment vertical="top" wrapText="1"/>
    </xf>
    <xf numFmtId="0" fontId="0" fillId="0" borderId="0" xfId="0" applyFont="1" applyAlignment="1">
      <alignment horizontal="left" vertical="top" wrapText="1"/>
    </xf>
    <xf numFmtId="0" fontId="1" fillId="0" borderId="0" xfId="0" applyFont="1" applyAlignment="1">
      <alignment wrapText="1"/>
    </xf>
    <xf numFmtId="0" fontId="0" fillId="0" borderId="1" xfId="0" applyFont="1" applyBorder="1" applyAlignment="1">
      <alignment wrapText="1"/>
    </xf>
    <xf numFmtId="10" fontId="0" fillId="0" borderId="0" xfId="0" applyNumberFormat="1" applyFont="1" applyBorder="1" applyAlignment="1">
      <alignment horizontal="center" vertical="top"/>
    </xf>
    <xf numFmtId="9" fontId="0" fillId="0" borderId="10" xfId="0" applyNumberFormat="1" applyFont="1" applyBorder="1" applyAlignment="1">
      <alignment horizontal="center" vertical="top"/>
    </xf>
    <xf numFmtId="0" fontId="0" fillId="5" borderId="0" xfId="0" applyFill="1"/>
    <xf numFmtId="0" fontId="28" fillId="0" borderId="0" xfId="0" applyFont="1" applyBorder="1" applyAlignment="1">
      <alignment horizontal="left" vertical="top" wrapText="1"/>
    </xf>
    <xf numFmtId="0" fontId="0" fillId="6" borderId="0" xfId="0" applyFill="1" applyAlignment="1">
      <alignment horizontal="center" vertical="center"/>
    </xf>
    <xf numFmtId="164" fontId="24" fillId="2" borderId="1" xfId="2" applyNumberFormat="1" applyFont="1" applyFill="1" applyBorder="1" applyAlignment="1">
      <alignment horizontal="center" vertical="top"/>
    </xf>
    <xf numFmtId="164" fontId="0" fillId="4" borderId="1" xfId="2" applyNumberFormat="1" applyFont="1" applyFill="1" applyBorder="1" applyAlignment="1">
      <alignment horizontal="center" vertical="top"/>
    </xf>
    <xf numFmtId="0" fontId="1" fillId="0" borderId="7" xfId="0" applyFont="1" applyBorder="1" applyAlignment="1">
      <alignment horizontal="right" vertical="top"/>
    </xf>
    <xf numFmtId="165" fontId="24" fillId="2" borderId="1" xfId="0" applyNumberFormat="1" applyFont="1" applyFill="1" applyBorder="1" applyAlignment="1">
      <alignment horizontal="center" vertical="top"/>
    </xf>
    <xf numFmtId="0" fontId="24" fillId="5" borderId="0" xfId="0" applyFont="1" applyFill="1" applyBorder="1" applyAlignment="1">
      <alignment horizontal="center" vertical="top"/>
    </xf>
    <xf numFmtId="9" fontId="0" fillId="0" borderId="1" xfId="2" applyFont="1" applyBorder="1" applyAlignment="1">
      <alignment horizontal="center" vertical="top"/>
    </xf>
    <xf numFmtId="164" fontId="0" fillId="0" borderId="1" xfId="2" applyNumberFormat="1" applyFont="1" applyBorder="1" applyAlignment="1">
      <alignment horizontal="center" vertical="top"/>
    </xf>
    <xf numFmtId="9" fontId="23" fillId="0" borderId="10" xfId="0" applyNumberFormat="1" applyFont="1" applyBorder="1" applyAlignment="1">
      <alignment horizontal="center" vertical="top"/>
    </xf>
    <xf numFmtId="0" fontId="22" fillId="5" borderId="0" xfId="0" applyFont="1" applyFill="1" applyAlignment="1">
      <alignment horizontal="left" vertical="top"/>
    </xf>
    <xf numFmtId="0" fontId="24" fillId="0" borderId="1" xfId="0" applyFont="1" applyBorder="1" applyAlignment="1">
      <alignment horizontal="left" vertical="top" wrapText="1"/>
    </xf>
    <xf numFmtId="0" fontId="0" fillId="0" borderId="1" xfId="0" applyFont="1" applyBorder="1" applyAlignment="1">
      <alignment vertical="center" wrapText="1"/>
    </xf>
    <xf numFmtId="49" fontId="23" fillId="5" borderId="0" xfId="0" applyNumberFormat="1" applyFont="1" applyFill="1"/>
    <xf numFmtId="0" fontId="0" fillId="0" borderId="4" xfId="0" applyFont="1" applyBorder="1" applyAlignment="1">
      <alignment horizontal="left" vertical="top" wrapText="1"/>
    </xf>
    <xf numFmtId="10" fontId="0" fillId="0" borderId="4" xfId="0" applyNumberFormat="1" applyFont="1" applyBorder="1" applyAlignment="1">
      <alignment horizontal="center" vertical="top"/>
    </xf>
    <xf numFmtId="0" fontId="1" fillId="0" borderId="17" xfId="0" applyFont="1" applyBorder="1" applyAlignment="1">
      <alignment horizontal="left" vertical="top"/>
    </xf>
    <xf numFmtId="0" fontId="1" fillId="0" borderId="17" xfId="0" applyFont="1" applyBorder="1" applyAlignment="1">
      <alignment horizontal="left" vertical="top" wrapText="1"/>
    </xf>
    <xf numFmtId="0" fontId="0" fillId="0" borderId="17" xfId="0" applyFont="1" applyBorder="1" applyAlignment="1">
      <alignment horizontal="left" vertical="top"/>
    </xf>
    <xf numFmtId="0" fontId="0" fillId="0" borderId="17" xfId="0" applyFont="1" applyBorder="1" applyAlignment="1">
      <alignment horizontal="center" vertical="top"/>
    </xf>
    <xf numFmtId="0" fontId="0" fillId="0" borderId="17" xfId="0" applyBorder="1" applyAlignment="1">
      <alignment horizontal="left" vertical="top"/>
    </xf>
    <xf numFmtId="0" fontId="0" fillId="0" borderId="0" xfId="0" applyFont="1" applyAlignment="1">
      <alignment horizontal="center" vertical="top"/>
    </xf>
    <xf numFmtId="0" fontId="24" fillId="0" borderId="7" xfId="0" applyFont="1" applyBorder="1" applyAlignment="1">
      <alignment horizontal="left" vertical="center" wrapText="1"/>
    </xf>
    <xf numFmtId="0" fontId="2" fillId="0" borderId="19" xfId="0" applyFont="1" applyBorder="1" applyAlignment="1">
      <alignment horizontal="left" vertical="top"/>
    </xf>
    <xf numFmtId="0" fontId="0" fillId="0" borderId="12" xfId="0" applyFont="1" applyBorder="1" applyAlignment="1">
      <alignment horizontal="center" vertical="top"/>
    </xf>
    <xf numFmtId="165" fontId="24" fillId="2" borderId="11" xfId="0" applyNumberFormat="1" applyFont="1" applyFill="1" applyBorder="1" applyAlignment="1">
      <alignment horizontal="center" vertical="top"/>
    </xf>
    <xf numFmtId="0" fontId="0" fillId="0" borderId="12" xfId="0" applyFont="1" applyBorder="1" applyAlignment="1">
      <alignment horizontal="left" vertical="top"/>
    </xf>
    <xf numFmtId="0" fontId="24" fillId="0" borderId="18" xfId="0" applyFont="1" applyBorder="1" applyAlignment="1">
      <alignment horizontal="left" vertical="top" wrapText="1"/>
    </xf>
    <xf numFmtId="0" fontId="1" fillId="0" borderId="4" xfId="0" applyFont="1" applyBorder="1" applyAlignment="1">
      <alignment horizontal="left" vertical="top"/>
    </xf>
    <xf numFmtId="9" fontId="0" fillId="0" borderId="4" xfId="2" applyFont="1" applyBorder="1" applyAlignment="1">
      <alignment horizontal="center" vertical="top"/>
    </xf>
    <xf numFmtId="0" fontId="24" fillId="5" borderId="17" xfId="0" applyFont="1" applyFill="1" applyBorder="1" applyAlignment="1">
      <alignment horizontal="center" vertical="top"/>
    </xf>
    <xf numFmtId="0" fontId="0" fillId="0" borderId="6" xfId="0" applyBorder="1" applyAlignment="1">
      <alignment horizontal="left" vertical="top"/>
    </xf>
    <xf numFmtId="0" fontId="9" fillId="0" borderId="7" xfId="0" applyFont="1" applyBorder="1" applyAlignment="1">
      <alignment horizontal="left" vertical="top"/>
    </xf>
    <xf numFmtId="0" fontId="9" fillId="0" borderId="19" xfId="0" applyFont="1" applyBorder="1" applyAlignment="1">
      <alignment horizontal="left" vertical="top"/>
    </xf>
    <xf numFmtId="0" fontId="0" fillId="0" borderId="2" xfId="0" applyFont="1" applyBorder="1" applyAlignment="1">
      <alignment horizontal="left" vertical="top"/>
    </xf>
    <xf numFmtId="0" fontId="1" fillId="0" borderId="12" xfId="0" applyFont="1" applyBorder="1" applyAlignment="1">
      <alignment vertical="top" wrapText="1"/>
    </xf>
    <xf numFmtId="0" fontId="0" fillId="0" borderId="1" xfId="0" applyFont="1" applyBorder="1" applyAlignment="1">
      <alignment horizontal="left" vertical="center" wrapText="1"/>
    </xf>
    <xf numFmtId="0" fontId="0" fillId="6" borderId="0" xfId="0" applyFill="1" applyAlignment="1">
      <alignment horizontal="center" wrapText="1"/>
    </xf>
    <xf numFmtId="0" fontId="1" fillId="5" borderId="0" xfId="0" applyFont="1" applyFill="1"/>
    <xf numFmtId="164" fontId="24" fillId="2" borderId="11" xfId="2" applyNumberFormat="1" applyFont="1" applyFill="1" applyBorder="1" applyAlignment="1">
      <alignment horizontal="center" vertical="top"/>
    </xf>
    <xf numFmtId="0" fontId="0" fillId="0" borderId="7" xfId="0" applyFont="1" applyBorder="1" applyAlignment="1">
      <alignment horizontal="left" vertical="top"/>
    </xf>
    <xf numFmtId="0" fontId="1" fillId="0" borderId="6" xfId="0" applyFont="1" applyBorder="1" applyAlignment="1">
      <alignment horizontal="left" vertical="top" wrapText="1"/>
    </xf>
    <xf numFmtId="0" fontId="0" fillId="5" borderId="1" xfId="0" applyFont="1" applyFill="1" applyBorder="1" applyAlignment="1">
      <alignment vertical="center" wrapText="1"/>
    </xf>
    <xf numFmtId="0" fontId="0" fillId="5" borderId="1" xfId="0" applyFont="1" applyFill="1" applyBorder="1" applyAlignment="1">
      <alignment wrapText="1"/>
    </xf>
    <xf numFmtId="0" fontId="9" fillId="0" borderId="17" xfId="0" applyFont="1" applyBorder="1" applyAlignment="1">
      <alignment horizontal="left" vertical="top"/>
    </xf>
    <xf numFmtId="0" fontId="9" fillId="0" borderId="6" xfId="0" applyFont="1" applyBorder="1" applyAlignment="1">
      <alignment horizontal="left" vertical="top"/>
    </xf>
    <xf numFmtId="0" fontId="1" fillId="0" borderId="3" xfId="0" applyFont="1" applyBorder="1" applyAlignment="1">
      <alignment horizontal="left" vertical="top" wrapText="1"/>
    </xf>
    <xf numFmtId="0" fontId="24" fillId="5" borderId="3" xfId="0" applyFont="1" applyFill="1" applyBorder="1" applyAlignment="1">
      <alignment horizontal="left" vertical="center" wrapText="1"/>
    </xf>
    <xf numFmtId="0" fontId="1" fillId="0" borderId="19" xfId="0" applyFont="1" applyBorder="1" applyAlignment="1">
      <alignment horizontal="center" vertical="top" wrapText="1"/>
    </xf>
    <xf numFmtId="0" fontId="0" fillId="0" borderId="19" xfId="0" applyFont="1" applyBorder="1" applyAlignment="1">
      <alignment horizontal="left" vertical="top"/>
    </xf>
    <xf numFmtId="0" fontId="1" fillId="2" borderId="1" xfId="0" applyFont="1" applyFill="1" applyBorder="1" applyAlignment="1">
      <alignment horizontal="center" vertical="top" wrapText="1"/>
    </xf>
    <xf numFmtId="0" fontId="13" fillId="2" borderId="13" xfId="0" applyFont="1" applyFill="1" applyBorder="1" applyAlignment="1">
      <alignment horizontal="center" vertical="top" wrapText="1"/>
    </xf>
    <xf numFmtId="0" fontId="20" fillId="4" borderId="13" xfId="0" applyFont="1" applyFill="1" applyBorder="1" applyAlignment="1">
      <alignment horizontal="center" vertical="top" wrapText="1"/>
    </xf>
    <xf numFmtId="0" fontId="0" fillId="0" borderId="0" xfId="0" applyFont="1" applyBorder="1" applyAlignment="1">
      <alignment horizontal="left" vertical="top" wrapText="1"/>
    </xf>
    <xf numFmtId="0" fontId="24" fillId="0" borderId="18" xfId="0" applyFont="1" applyBorder="1" applyAlignment="1">
      <alignment horizontal="left" vertical="center" wrapText="1"/>
    </xf>
    <xf numFmtId="0" fontId="1" fillId="0" borderId="4" xfId="0" applyFont="1" applyBorder="1" applyAlignment="1">
      <alignment horizontal="right" vertical="top"/>
    </xf>
    <xf numFmtId="9" fontId="0" fillId="0" borderId="20" xfId="0" applyNumberFormat="1" applyFont="1" applyBorder="1" applyAlignment="1">
      <alignment horizontal="center" vertical="top"/>
    </xf>
    <xf numFmtId="0" fontId="24" fillId="0" borderId="17" xfId="0" applyFont="1" applyBorder="1" applyAlignment="1">
      <alignment horizontal="left" vertical="center" wrapText="1"/>
    </xf>
    <xf numFmtId="0" fontId="0" fillId="0" borderId="13" xfId="0" applyFont="1" applyBorder="1" applyAlignment="1">
      <alignment horizontal="left" vertical="top" wrapText="1"/>
    </xf>
    <xf numFmtId="0" fontId="1" fillId="0" borderId="2" xfId="0" applyFont="1" applyBorder="1" applyAlignment="1">
      <alignment horizontal="center" vertical="top" wrapText="1"/>
    </xf>
    <xf numFmtId="0" fontId="9" fillId="0" borderId="2" xfId="0" applyFont="1" applyBorder="1" applyAlignment="1">
      <alignment horizontal="left" vertical="top"/>
    </xf>
    <xf numFmtId="0" fontId="20" fillId="4" borderId="13" xfId="0" applyFont="1" applyFill="1" applyBorder="1" applyAlignment="1">
      <alignment horizontal="center" wrapText="1"/>
    </xf>
    <xf numFmtId="10" fontId="0" fillId="0" borderId="3" xfId="0" applyNumberFormat="1" applyFont="1" applyBorder="1" applyAlignment="1">
      <alignment horizontal="center" vertical="top"/>
    </xf>
    <xf numFmtId="0" fontId="0" fillId="6" borderId="0" xfId="0" applyFont="1" applyFill="1" applyAlignment="1">
      <alignment horizontal="center" wrapText="1"/>
    </xf>
    <xf numFmtId="0" fontId="0" fillId="6" borderId="0" xfId="0" applyFont="1" applyFill="1" applyAlignment="1">
      <alignment horizontal="center" vertical="center"/>
    </xf>
    <xf numFmtId="0" fontId="0" fillId="0" borderId="0" xfId="0" applyFont="1"/>
    <xf numFmtId="164" fontId="23" fillId="4" borderId="21" xfId="2" applyNumberFormat="1" applyFont="1" applyFill="1" applyBorder="1" applyAlignment="1">
      <alignment horizontal="center" vertical="center"/>
    </xf>
    <xf numFmtId="0" fontId="0" fillId="0" borderId="19" xfId="0" applyFont="1" applyBorder="1" applyAlignment="1">
      <alignment horizontal="center" vertical="top"/>
    </xf>
    <xf numFmtId="0" fontId="0" fillId="6" borderId="0" xfId="0" applyFill="1" applyAlignment="1">
      <alignment horizontal="center" wrapText="1"/>
    </xf>
    <xf numFmtId="0" fontId="13" fillId="2" borderId="9" xfId="0" applyFont="1" applyFill="1" applyBorder="1" applyAlignment="1">
      <alignment horizontal="left" vertical="top"/>
    </xf>
    <xf numFmtId="0" fontId="24" fillId="0" borderId="9" xfId="0" applyFont="1" applyBorder="1" applyAlignment="1">
      <alignment horizontal="left" vertical="top"/>
    </xf>
    <xf numFmtId="0" fontId="0" fillId="0" borderId="9" xfId="0" applyFont="1" applyBorder="1" applyAlignment="1">
      <alignment horizontal="left" vertical="top"/>
    </xf>
    <xf numFmtId="0" fontId="1" fillId="0" borderId="18" xfId="0" applyFont="1" applyBorder="1" applyAlignment="1">
      <alignment horizontal="left" vertical="top"/>
    </xf>
    <xf numFmtId="0" fontId="0" fillId="0" borderId="11" xfId="0" applyFont="1" applyBorder="1" applyAlignment="1">
      <alignment horizontal="left" vertical="top"/>
    </xf>
    <xf numFmtId="0" fontId="1" fillId="0" borderId="9" xfId="0" applyFont="1" applyBorder="1" applyAlignment="1">
      <alignment horizontal="left" vertical="top"/>
    </xf>
    <xf numFmtId="0" fontId="1" fillId="0" borderId="19" xfId="0" applyFont="1" applyBorder="1" applyAlignment="1">
      <alignment vertical="top" wrapText="1"/>
    </xf>
    <xf numFmtId="0" fontId="1" fillId="0" borderId="19" xfId="0" applyFont="1" applyBorder="1" applyAlignment="1">
      <alignment horizontal="left" vertical="top"/>
    </xf>
    <xf numFmtId="0" fontId="2" fillId="0" borderId="3" xfId="0" applyFont="1" applyBorder="1" applyAlignment="1">
      <alignment horizontal="left" vertical="top"/>
    </xf>
    <xf numFmtId="0" fontId="1" fillId="0" borderId="12" xfId="0" applyFont="1" applyBorder="1" applyAlignment="1">
      <alignment horizontal="left" vertical="center" wrapText="1"/>
    </xf>
    <xf numFmtId="0" fontId="13" fillId="2" borderId="1" xfId="0" applyFont="1" applyFill="1" applyBorder="1" applyAlignment="1">
      <alignment horizontal="center" wrapText="1"/>
    </xf>
    <xf numFmtId="0" fontId="0" fillId="0" borderId="0" xfId="0" applyProtection="1">
      <protection locked="0"/>
    </xf>
    <xf numFmtId="0" fontId="0" fillId="2" borderId="0" xfId="0" applyFill="1" applyAlignment="1" applyProtection="1">
      <alignment vertical="center" wrapText="1"/>
      <protection locked="0"/>
    </xf>
    <xf numFmtId="0" fontId="0" fillId="0" borderId="0" xfId="0" applyAlignment="1" applyProtection="1">
      <alignment horizontal="center" wrapText="1"/>
      <protection locked="0"/>
    </xf>
    <xf numFmtId="0" fontId="32" fillId="0" borderId="0" xfId="0" applyFont="1" applyAlignment="1">
      <alignment horizontal="left"/>
    </xf>
    <xf numFmtId="1" fontId="31" fillId="0" borderId="0" xfId="2" applyNumberFormat="1" applyFont="1" applyBorder="1" applyAlignment="1">
      <alignment horizontal="center" vertical="top"/>
    </xf>
    <xf numFmtId="0" fontId="1" fillId="0" borderId="12" xfId="0" applyFont="1" applyBorder="1" applyAlignment="1">
      <alignment horizontal="left" vertical="top"/>
    </xf>
    <xf numFmtId="10" fontId="0" fillId="0" borderId="13" xfId="0" applyNumberFormat="1" applyFont="1" applyBorder="1" applyAlignment="1">
      <alignment horizontal="center" vertical="top"/>
    </xf>
    <xf numFmtId="0" fontId="8" fillId="2" borderId="1" xfId="0" applyFont="1" applyFill="1" applyBorder="1" applyAlignment="1" applyProtection="1">
      <alignment horizontal="center" wrapText="1"/>
      <protection locked="0"/>
    </xf>
    <xf numFmtId="0" fontId="30" fillId="4" borderId="1" xfId="0" applyFont="1" applyFill="1" applyBorder="1" applyAlignment="1" applyProtection="1">
      <alignment horizontal="center" wrapText="1"/>
      <protection locked="0"/>
    </xf>
    <xf numFmtId="164" fontId="0" fillId="0" borderId="1" xfId="0" applyNumberFormat="1" applyFont="1" applyBorder="1" applyAlignment="1">
      <alignment horizontal="center" vertical="top"/>
    </xf>
    <xf numFmtId="1" fontId="0" fillId="0" borderId="0" xfId="0" applyNumberFormat="1" applyFont="1" applyBorder="1" applyAlignment="1">
      <alignment horizontal="center" vertical="top"/>
    </xf>
    <xf numFmtId="0" fontId="23" fillId="0" borderId="0" xfId="0" applyFont="1" applyBorder="1" applyAlignment="1">
      <alignment wrapText="1"/>
    </xf>
    <xf numFmtId="0" fontId="1" fillId="5" borderId="0" xfId="0" applyFont="1" applyFill="1" applyBorder="1"/>
    <xf numFmtId="0" fontId="24" fillId="0" borderId="1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27" fillId="0" borderId="2" xfId="0" applyFont="1" applyBorder="1" applyAlignment="1" applyProtection="1">
      <alignment horizontal="left" vertical="top" wrapText="1"/>
      <protection locked="0"/>
    </xf>
    <xf numFmtId="0" fontId="8" fillId="0" borderId="9" xfId="0" applyFont="1" applyBorder="1" applyAlignment="1" applyProtection="1">
      <alignment vertical="top" wrapText="1"/>
      <protection locked="0"/>
    </xf>
    <xf numFmtId="0" fontId="19" fillId="0" borderId="17" xfId="1"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19" fillId="0" borderId="0" xfId="1" applyFont="1" applyBorder="1" applyAlignment="1" applyProtection="1">
      <alignment vertical="top" wrapText="1"/>
      <protection locked="0"/>
    </xf>
    <xf numFmtId="164" fontId="0" fillId="0" borderId="4" xfId="0" applyNumberFormat="1" applyFont="1" applyBorder="1" applyAlignment="1">
      <alignment horizontal="center" vertical="top"/>
    </xf>
    <xf numFmtId="164" fontId="0" fillId="0" borderId="12" xfId="0" applyNumberFormat="1" applyFont="1" applyBorder="1" applyAlignment="1">
      <alignment horizontal="center" vertical="top"/>
    </xf>
    <xf numFmtId="164" fontId="24" fillId="5" borderId="17" xfId="0" applyNumberFormat="1" applyFont="1" applyFill="1" applyBorder="1" applyAlignment="1">
      <alignment horizontal="center" vertical="top"/>
    </xf>
    <xf numFmtId="164" fontId="0" fillId="0" borderId="0" xfId="0" applyNumberFormat="1" applyFont="1" applyAlignment="1">
      <alignment horizontal="center" vertical="top"/>
    </xf>
    <xf numFmtId="164" fontId="0" fillId="0" borderId="3" xfId="0" applyNumberFormat="1" applyFont="1" applyBorder="1" applyAlignment="1">
      <alignment horizontal="center" vertical="top"/>
    </xf>
    <xf numFmtId="164" fontId="0" fillId="0" borderId="17" xfId="0" applyNumberFormat="1" applyFont="1" applyBorder="1" applyAlignment="1">
      <alignment horizontal="center" vertical="top"/>
    </xf>
    <xf numFmtId="0" fontId="0" fillId="0" borderId="1"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19" fillId="0" borderId="9" xfId="1" applyFont="1" applyBorder="1" applyAlignment="1" applyProtection="1">
      <alignment vertical="top" wrapText="1"/>
      <protection locked="0"/>
    </xf>
    <xf numFmtId="0" fontId="0" fillId="0" borderId="0"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0" fillId="0" borderId="0" xfId="0" applyBorder="1" applyAlignment="1">
      <alignment horizontal="center" wrapText="1"/>
    </xf>
    <xf numFmtId="0" fontId="0" fillId="0" borderId="32" xfId="0" applyBorder="1"/>
    <xf numFmtId="0" fontId="0" fillId="0" borderId="33" xfId="0" applyBorder="1"/>
    <xf numFmtId="0" fontId="29" fillId="6" borderId="26" xfId="0" applyFont="1" applyFill="1" applyBorder="1" applyAlignment="1">
      <alignment horizontal="center" vertical="center" wrapText="1"/>
    </xf>
    <xf numFmtId="0" fontId="29" fillId="6" borderId="28" xfId="0" applyFont="1" applyFill="1" applyBorder="1" applyAlignment="1">
      <alignment horizontal="center" vertical="center" wrapText="1"/>
    </xf>
    <xf numFmtId="0" fontId="29" fillId="6" borderId="27" xfId="0" applyFont="1" applyFill="1" applyBorder="1" applyAlignment="1">
      <alignment horizontal="center" vertical="center" wrapText="1"/>
    </xf>
    <xf numFmtId="0" fontId="0" fillId="6" borderId="31" xfId="0" applyFill="1" applyBorder="1" applyAlignment="1">
      <alignment horizontal="center" wrapText="1"/>
    </xf>
    <xf numFmtId="0" fontId="0" fillId="6" borderId="28" xfId="0" applyFill="1" applyBorder="1" applyAlignment="1">
      <alignment horizontal="center" wrapText="1"/>
    </xf>
    <xf numFmtId="0" fontId="1" fillId="6" borderId="3"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5" borderId="3"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6" borderId="25" xfId="0" applyFont="1" applyFill="1" applyBorder="1" applyAlignment="1">
      <alignment horizontal="center" vertical="center" wrapText="1"/>
    </xf>
    <xf numFmtId="0" fontId="1" fillId="6" borderId="25"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3" xfId="0" applyFont="1" applyFill="1" applyBorder="1" applyAlignment="1">
      <alignment horizontal="center" vertical="center"/>
    </xf>
    <xf numFmtId="0" fontId="1" fillId="5" borderId="29" xfId="0" applyFont="1" applyFill="1" applyBorder="1" applyAlignment="1" applyProtection="1">
      <alignment horizontal="center" vertical="center" wrapText="1"/>
      <protection locked="0"/>
    </xf>
    <xf numFmtId="0" fontId="1" fillId="5" borderId="30" xfId="0" applyFont="1" applyFill="1" applyBorder="1" applyAlignment="1" applyProtection="1">
      <alignment horizontal="center" vertical="center" wrapText="1"/>
      <protection locked="0"/>
    </xf>
    <xf numFmtId="0" fontId="1" fillId="6" borderId="23"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0" fillId="0" borderId="0" xfId="0" applyBorder="1" applyAlignment="1">
      <alignment horizontal="center" wrapText="1"/>
    </xf>
    <xf numFmtId="0" fontId="0" fillId="2" borderId="3"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16" fillId="0" borderId="3" xfId="0" applyFont="1" applyBorder="1" applyAlignment="1" applyProtection="1">
      <alignment horizontal="left" wrapText="1"/>
      <protection locked="0"/>
    </xf>
    <xf numFmtId="0" fontId="16" fillId="0" borderId="12" xfId="0" applyFont="1" applyBorder="1" applyAlignment="1" applyProtection="1">
      <alignment horizontal="left" wrapText="1"/>
      <protection locked="0"/>
    </xf>
    <xf numFmtId="0" fontId="16" fillId="0" borderId="13" xfId="0" applyFont="1" applyBorder="1" applyAlignment="1" applyProtection="1">
      <alignment horizontal="left" wrapText="1"/>
      <protection locked="0"/>
    </xf>
    <xf numFmtId="0" fontId="13" fillId="6" borderId="14" xfId="0" applyFont="1" applyFill="1" applyBorder="1" applyAlignment="1">
      <alignment horizontal="center" wrapText="1"/>
    </xf>
    <xf numFmtId="0" fontId="13" fillId="6" borderId="15" xfId="0" applyFont="1" applyFill="1" applyBorder="1" applyAlignment="1">
      <alignment horizontal="center" wrapText="1"/>
    </xf>
    <xf numFmtId="0" fontId="13" fillId="6" borderId="16" xfId="0" applyFont="1" applyFill="1" applyBorder="1" applyAlignment="1">
      <alignment horizontal="center" wrapText="1"/>
    </xf>
    <xf numFmtId="0" fontId="0" fillId="2" borderId="3"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pplyProtection="1">
      <alignment horizontal="left" wrapText="1"/>
      <protection locked="0"/>
    </xf>
    <xf numFmtId="0" fontId="5" fillId="0" borderId="12" xfId="0" applyFont="1" applyBorder="1" applyAlignment="1" applyProtection="1">
      <alignment horizontal="left" wrapText="1"/>
      <protection locked="0"/>
    </xf>
    <xf numFmtId="0" fontId="5" fillId="0" borderId="13" xfId="0" applyFont="1" applyBorder="1" applyAlignment="1" applyProtection="1">
      <alignment horizontal="left" wrapText="1"/>
      <protection locked="0"/>
    </xf>
    <xf numFmtId="0" fontId="29" fillId="6" borderId="0" xfId="0" applyFont="1" applyFill="1" applyAlignment="1">
      <alignment horizontal="center" vertical="center" wrapText="1"/>
    </xf>
    <xf numFmtId="0" fontId="0" fillId="6" borderId="0" xfId="0" applyFill="1" applyAlignment="1">
      <alignment horizontal="center" wrapText="1"/>
    </xf>
    <xf numFmtId="0" fontId="0" fillId="0" borderId="4"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8" xfId="1" applyFont="1" applyBorder="1" applyAlignment="1" applyProtection="1">
      <alignment horizontal="center" vertical="top" wrapText="1"/>
      <protection locked="0"/>
    </xf>
    <xf numFmtId="0" fontId="19" fillId="0" borderId="11" xfId="1" applyFont="1" applyBorder="1" applyAlignment="1" applyProtection="1">
      <alignment horizontal="center" vertical="top" wrapText="1"/>
      <protection locked="0"/>
    </xf>
    <xf numFmtId="0" fontId="8" fillId="0" borderId="1" xfId="0" applyFont="1" applyBorder="1" applyAlignment="1" applyProtection="1">
      <alignment horizontal="center" vertical="top" wrapText="1"/>
      <protection locked="0"/>
    </xf>
    <xf numFmtId="0" fontId="19" fillId="0" borderId="1" xfId="1" applyFont="1" applyBorder="1" applyAlignment="1" applyProtection="1">
      <alignment horizontal="center" vertical="top" wrapText="1"/>
      <protection locked="0"/>
    </xf>
    <xf numFmtId="0" fontId="0" fillId="0" borderId="1" xfId="0" applyFont="1"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1" fillId="0" borderId="3" xfId="0" applyFont="1" applyBorder="1" applyAlignment="1">
      <alignment horizontal="right" vertical="top"/>
    </xf>
    <xf numFmtId="0" fontId="1" fillId="0" borderId="13" xfId="0" applyFont="1" applyBorder="1" applyAlignment="1">
      <alignment horizontal="right" vertical="top"/>
    </xf>
    <xf numFmtId="0" fontId="1" fillId="0" borderId="17" xfId="0" applyFont="1" applyBorder="1" applyAlignment="1">
      <alignment horizontal="right" vertical="top"/>
    </xf>
    <xf numFmtId="0" fontId="1" fillId="0" borderId="22" xfId="0" applyFont="1" applyBorder="1" applyAlignment="1">
      <alignment horizontal="right" vertical="top"/>
    </xf>
    <xf numFmtId="0" fontId="0" fillId="0" borderId="0" xfId="0" applyAlignment="1">
      <alignment horizontal="right" vertical="top"/>
    </xf>
    <xf numFmtId="0" fontId="2" fillId="3" borderId="0" xfId="0" applyFont="1" applyFill="1" applyAlignment="1">
      <alignment horizontal="center" wrapText="1"/>
    </xf>
    <xf numFmtId="0" fontId="8" fillId="0" borderId="4"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7" fillId="3" borderId="0" xfId="0" applyFont="1" applyFill="1" applyAlignment="1">
      <alignment horizontal="center" wrapText="1"/>
    </xf>
    <xf numFmtId="0" fontId="0" fillId="0" borderId="0" xfId="0" applyFont="1" applyBorder="1" applyAlignment="1">
      <alignment horizontal="right" vertical="top"/>
    </xf>
    <xf numFmtId="0" fontId="0" fillId="0" borderId="4" xfId="0" applyBorder="1" applyAlignment="1" applyProtection="1">
      <alignment horizontal="center" vertical="top" wrapText="1"/>
      <protection locked="0"/>
    </xf>
    <xf numFmtId="0" fontId="23" fillId="6" borderId="0" xfId="0" applyFont="1" applyFill="1" applyAlignment="1">
      <alignment horizontal="center" vertical="center" wrapText="1"/>
    </xf>
    <xf numFmtId="0" fontId="0" fillId="6" borderId="0" xfId="0" applyFont="1" applyFill="1" applyAlignment="1">
      <alignment horizontal="center" wrapText="1"/>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33" xfId="0" applyFont="1" applyBorder="1" applyAlignment="1">
      <alignment horizontal="left"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0" fillId="6" borderId="35" xfId="0" applyFill="1" applyBorder="1"/>
    <xf numFmtId="0" fontId="0" fillId="0" borderId="33" xfId="0" applyBorder="1" applyAlignment="1">
      <alignment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nd/3.0/deed.l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2</xdr:col>
      <xdr:colOff>381000</xdr:colOff>
      <xdr:row>1</xdr:row>
      <xdr:rowOff>3372</xdr:rowOff>
    </xdr:to>
    <xdr:pic>
      <xdr:nvPicPr>
        <xdr:cNvPr id="2" name="Picture 1" descr="eu-flag.png"/>
        <xdr:cNvPicPr>
          <a:picLocks noChangeAspect="1"/>
        </xdr:cNvPicPr>
      </xdr:nvPicPr>
      <xdr:blipFill>
        <a:blip xmlns:r="http://schemas.openxmlformats.org/officeDocument/2006/relationships" r:embed="rId1" cstate="print"/>
        <a:srcRect t="22656" r="87190" b="16406"/>
        <a:stretch>
          <a:fillRect/>
        </a:stretch>
      </xdr:blipFill>
      <xdr:spPr>
        <a:xfrm>
          <a:off x="0" y="19050"/>
          <a:ext cx="1143000" cy="708222"/>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5915025" y="2600325"/>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48</xdr:row>
      <xdr:rowOff>0</xdr:rowOff>
    </xdr:from>
    <xdr:to>
      <xdr:col>13</xdr:col>
      <xdr:colOff>9525</xdr:colOff>
      <xdr:row>48</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39550" y="15135225"/>
          <a:ext cx="9525" cy="295275"/>
        </a:xfrm>
        <a:prstGeom prst="rect">
          <a:avLst/>
        </a:prstGeom>
        <a:noFill/>
      </xdr:spPr>
    </xdr:pic>
    <xdr:clientData/>
  </xdr:twoCellAnchor>
  <xdr:twoCellAnchor editAs="oneCell">
    <xdr:from>
      <xdr:col>10</xdr:col>
      <xdr:colOff>9525</xdr:colOff>
      <xdr:row>57</xdr:row>
      <xdr:rowOff>76200</xdr:rowOff>
    </xdr:from>
    <xdr:to>
      <xdr:col>10</xdr:col>
      <xdr:colOff>847725</xdr:colOff>
      <xdr:row>57</xdr:row>
      <xdr:rowOff>371475</xdr:rowOff>
    </xdr:to>
    <xdr:pic>
      <xdr:nvPicPr>
        <xdr:cNvPr id="5" name="Picture 4"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29775" y="2541270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2209800</xdr:colOff>
      <xdr:row>48</xdr:row>
      <xdr:rowOff>85725</xdr:rowOff>
    </xdr:from>
    <xdr:to>
      <xdr:col>10</xdr:col>
      <xdr:colOff>790575</xdr:colOff>
      <xdr:row>48</xdr:row>
      <xdr:rowOff>381000</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82175" y="21297900"/>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24</xdr:row>
      <xdr:rowOff>66675</xdr:rowOff>
    </xdr:from>
    <xdr:to>
      <xdr:col>10</xdr:col>
      <xdr:colOff>838200</xdr:colOff>
      <xdr:row>24</xdr:row>
      <xdr:rowOff>361950</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58350" y="9848850"/>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0</xdr:colOff>
      <xdr:row>28</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53375" y="19573875"/>
          <a:ext cx="838200" cy="295275"/>
        </a:xfrm>
        <a:prstGeom prst="rect">
          <a:avLst/>
        </a:prstGeom>
        <a:noFill/>
      </xdr:spPr>
    </xdr:pic>
    <xdr:clientData/>
  </xdr:twoCellAnchor>
  <xdr:twoCellAnchor editAs="oneCell">
    <xdr:from>
      <xdr:col>9</xdr:col>
      <xdr:colOff>28574</xdr:colOff>
      <xdr:row>28</xdr:row>
      <xdr:rowOff>131077</xdr:rowOff>
    </xdr:from>
    <xdr:to>
      <xdr:col>9</xdr:col>
      <xdr:colOff>819149</xdr:colOff>
      <xdr:row>29</xdr:row>
      <xdr:rowOff>0</xdr:rowOff>
    </xdr:to>
    <xdr:pic>
      <xdr:nvPicPr>
        <xdr:cNvPr id="3" name="Picture 2"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48549" y="10884802"/>
          <a:ext cx="790575" cy="27849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0</xdr:colOff>
      <xdr:row>28</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53375" y="19573875"/>
          <a:ext cx="838200" cy="295275"/>
        </a:xfrm>
        <a:prstGeom prst="rect">
          <a:avLst/>
        </a:prstGeom>
        <a:noFill/>
      </xdr:spPr>
    </xdr:pic>
    <xdr:clientData/>
  </xdr:twoCellAnchor>
  <xdr:twoCellAnchor editAs="oneCell">
    <xdr:from>
      <xdr:col>9</xdr:col>
      <xdr:colOff>0</xdr:colOff>
      <xdr:row>28</xdr:row>
      <xdr:rowOff>66675</xdr:rowOff>
    </xdr:from>
    <xdr:to>
      <xdr:col>9</xdr:col>
      <xdr:colOff>838200</xdr:colOff>
      <xdr:row>28</xdr:row>
      <xdr:rowOff>361950</xdr:rowOff>
    </xdr:to>
    <xdr:pic>
      <xdr:nvPicPr>
        <xdr:cNvPr id="3" name="Picture 2"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6150" y="11191875"/>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Q27"/>
  <sheetViews>
    <sheetView tabSelected="1" workbookViewId="0">
      <selection activeCell="B2" sqref="B2:L7"/>
    </sheetView>
  </sheetViews>
  <sheetFormatPr defaultRowHeight="15"/>
  <cols>
    <col min="1" max="1" width="2.42578125" customWidth="1"/>
    <col min="2" max="2" width="11.42578125" customWidth="1"/>
    <col min="4" max="4" width="5.140625" customWidth="1"/>
    <col min="6" max="6" width="10.28515625" customWidth="1"/>
    <col min="8" max="8" width="13.140625" customWidth="1"/>
    <col min="9" max="9" width="8.7109375" customWidth="1"/>
    <col min="10" max="10" width="10.140625" customWidth="1"/>
    <col min="11" max="11" width="54.5703125" customWidth="1"/>
    <col min="12" max="12" width="3.42578125" hidden="1" customWidth="1"/>
  </cols>
  <sheetData>
    <row r="1" spans="2:17" ht="57" customHeight="1" thickBot="1">
      <c r="C1" s="188" t="s">
        <v>217</v>
      </c>
      <c r="D1" s="188"/>
      <c r="E1" s="188"/>
      <c r="F1" s="188"/>
      <c r="G1" s="188"/>
      <c r="H1" s="188"/>
      <c r="I1" s="188"/>
      <c r="J1" s="188"/>
      <c r="K1" s="188"/>
    </row>
    <row r="2" spans="2:17" s="89" customFormat="1" ht="21.75" customHeight="1" thickBot="1">
      <c r="B2" s="195" t="s">
        <v>266</v>
      </c>
      <c r="C2" s="196"/>
      <c r="D2" s="196"/>
      <c r="E2" s="196"/>
      <c r="F2" s="196"/>
      <c r="G2" s="196"/>
      <c r="H2" s="196"/>
      <c r="I2" s="196"/>
      <c r="J2" s="196"/>
      <c r="K2" s="196"/>
      <c r="L2" s="197"/>
      <c r="M2" s="143"/>
    </row>
    <row r="3" spans="2:17" s="89" customFormat="1" ht="31.5" customHeight="1">
      <c r="B3" s="185" t="s">
        <v>261</v>
      </c>
      <c r="C3" s="186"/>
      <c r="D3" s="187"/>
      <c r="E3" s="183" t="s">
        <v>262</v>
      </c>
      <c r="F3" s="184"/>
      <c r="G3" s="184"/>
      <c r="H3" s="184"/>
      <c r="I3" s="184"/>
      <c r="J3" s="184"/>
      <c r="K3" s="184"/>
      <c r="L3" s="165"/>
      <c r="M3"/>
      <c r="N3"/>
      <c r="O3"/>
      <c r="P3"/>
      <c r="Q3"/>
    </row>
    <row r="4" spans="2:17" s="89" customFormat="1" ht="31.5" customHeight="1">
      <c r="B4" s="179" t="s">
        <v>263</v>
      </c>
      <c r="C4" s="173"/>
      <c r="D4" s="174"/>
      <c r="E4" s="177" t="s">
        <v>264</v>
      </c>
      <c r="F4" s="178"/>
      <c r="G4" s="178"/>
      <c r="H4" s="178"/>
      <c r="I4" s="178"/>
      <c r="J4" s="178"/>
      <c r="K4" s="178"/>
      <c r="L4" s="165"/>
      <c r="M4"/>
      <c r="N4"/>
      <c r="O4"/>
      <c r="P4"/>
      <c r="Q4"/>
    </row>
    <row r="5" spans="2:17" ht="31.5" customHeight="1">
      <c r="B5" s="179" t="s">
        <v>265</v>
      </c>
      <c r="C5" s="173"/>
      <c r="D5" s="174"/>
      <c r="E5" s="172" t="s">
        <v>268</v>
      </c>
      <c r="F5" s="173"/>
      <c r="G5" s="173"/>
      <c r="H5" s="173"/>
      <c r="I5" s="173"/>
      <c r="J5" s="173"/>
      <c r="K5" s="173"/>
      <c r="L5" s="236"/>
    </row>
    <row r="6" spans="2:17" ht="31.5" customHeight="1">
      <c r="B6" s="180" t="s">
        <v>270</v>
      </c>
      <c r="C6" s="181"/>
      <c r="D6" s="182"/>
      <c r="E6" s="175" t="s">
        <v>269</v>
      </c>
      <c r="F6" s="176"/>
      <c r="G6" s="176"/>
      <c r="H6" s="176"/>
      <c r="I6" s="176"/>
      <c r="J6" s="176"/>
      <c r="K6" s="176"/>
      <c r="L6" s="237"/>
    </row>
    <row r="7" spans="2:17" ht="31.5" customHeight="1" thickBot="1">
      <c r="B7" s="167" t="s">
        <v>215</v>
      </c>
      <c r="C7" s="168"/>
      <c r="D7" s="169"/>
      <c r="E7" s="170" t="s">
        <v>216</v>
      </c>
      <c r="F7" s="171"/>
      <c r="G7" s="171"/>
      <c r="H7" s="171"/>
      <c r="I7" s="171"/>
      <c r="J7" s="171"/>
      <c r="K7" s="238"/>
      <c r="L7" s="239"/>
    </row>
    <row r="8" spans="2:17" ht="105" customHeight="1" thickBot="1">
      <c r="B8" s="233" t="s">
        <v>267</v>
      </c>
      <c r="C8" s="234"/>
      <c r="D8" s="234"/>
      <c r="E8" s="234"/>
      <c r="F8" s="234"/>
      <c r="G8" s="234"/>
      <c r="H8" s="234"/>
      <c r="I8" s="234"/>
      <c r="J8" s="234"/>
      <c r="K8" s="235"/>
      <c r="L8" s="166"/>
    </row>
    <row r="9" spans="2:17" ht="5.25" customHeight="1">
      <c r="B9" s="8"/>
      <c r="C9" s="8"/>
      <c r="D9" s="164"/>
      <c r="E9" s="164"/>
      <c r="F9" s="164"/>
      <c r="G9" s="164"/>
      <c r="H9" s="164"/>
      <c r="I9" s="164"/>
      <c r="J9" s="164"/>
      <c r="K9" s="7"/>
    </row>
    <row r="10" spans="2:17" ht="33" customHeight="1">
      <c r="B10" s="198" t="s">
        <v>0</v>
      </c>
      <c r="C10" s="199"/>
      <c r="D10" s="200"/>
      <c r="E10" s="201" t="s">
        <v>25</v>
      </c>
      <c r="F10" s="202"/>
      <c r="G10" s="202"/>
      <c r="H10" s="202"/>
      <c r="I10" s="202"/>
      <c r="J10" s="202"/>
      <c r="K10" s="203"/>
      <c r="L10" s="5"/>
    </row>
    <row r="11" spans="2:17" ht="5.25" customHeight="1">
      <c r="B11" s="12"/>
      <c r="C11" s="12"/>
      <c r="D11" s="12"/>
      <c r="E11" s="8"/>
      <c r="F11" s="7"/>
      <c r="G11" s="7"/>
      <c r="H11" s="7"/>
      <c r="I11" s="7"/>
      <c r="J11" s="7"/>
      <c r="K11" s="7"/>
    </row>
    <row r="12" spans="2:17" s="131" customFormat="1" ht="140.25" customHeight="1">
      <c r="B12" s="189" t="s">
        <v>1</v>
      </c>
      <c r="C12" s="190"/>
      <c r="D12" s="191"/>
      <c r="E12" s="204" t="s">
        <v>29</v>
      </c>
      <c r="F12" s="205"/>
      <c r="G12" s="205"/>
      <c r="H12" s="205"/>
      <c r="I12" s="205"/>
      <c r="J12" s="205"/>
      <c r="K12" s="206"/>
    </row>
    <row r="13" spans="2:17" s="131" customFormat="1" ht="7.5" customHeight="1">
      <c r="B13" s="132"/>
      <c r="C13" s="132"/>
      <c r="D13" s="132"/>
      <c r="E13" s="133"/>
      <c r="F13" s="133"/>
      <c r="G13" s="133"/>
      <c r="H13" s="133"/>
      <c r="I13" s="133"/>
      <c r="J13" s="133"/>
      <c r="K13" s="133"/>
    </row>
    <row r="14" spans="2:17" s="131" customFormat="1" ht="73.5" customHeight="1">
      <c r="B14" s="189" t="s">
        <v>6</v>
      </c>
      <c r="C14" s="190"/>
      <c r="D14" s="191"/>
      <c r="E14" s="192" t="s">
        <v>26</v>
      </c>
      <c r="F14" s="193"/>
      <c r="G14" s="193"/>
      <c r="H14" s="193"/>
      <c r="I14" s="193"/>
      <c r="J14" s="193"/>
      <c r="K14" s="194"/>
    </row>
    <row r="15" spans="2:17">
      <c r="J15" s="5"/>
    </row>
    <row r="16" spans="2:17" ht="46.5" customHeight="1" thickBot="1">
      <c r="B16" s="6" t="s">
        <v>2</v>
      </c>
      <c r="H16" s="142" t="s">
        <v>248</v>
      </c>
      <c r="J16" s="142" t="s">
        <v>211</v>
      </c>
    </row>
    <row r="17" spans="2:13" ht="16.5" thickTop="1" thickBot="1">
      <c r="H17" s="13">
        <f>SUM(H20:H26)</f>
        <v>0.99199999999999999</v>
      </c>
      <c r="J17" s="117">
        <f>SUM(J20:J26)</f>
        <v>0.65305555555555561</v>
      </c>
    </row>
    <row r="18" spans="2:13" ht="16.5" thickTop="1" thickBot="1"/>
    <row r="19" spans="2:13" s="9" customFormat="1" ht="11.25" hidden="1" customHeight="1">
      <c r="B19" s="10" t="s">
        <v>27</v>
      </c>
      <c r="C19" s="11"/>
      <c r="D19" s="11"/>
      <c r="M19" s="3"/>
    </row>
    <row r="20" spans="2:13" ht="16.5" thickTop="1" thickBot="1">
      <c r="B20" t="s">
        <v>30</v>
      </c>
      <c r="H20" s="14">
        <f>'A. STRATEGY &amp; MANAGEMENT'!F56</f>
        <v>0.152</v>
      </c>
      <c r="I20" s="20" t="s">
        <v>35</v>
      </c>
      <c r="J20" s="14">
        <f>'A. STRATEGY &amp; MANAGEMENT'!G56</f>
        <v>0.13838888888888889</v>
      </c>
    </row>
    <row r="21" spans="2:13" ht="16.5" thickTop="1" thickBot="1">
      <c r="B21" t="s">
        <v>31</v>
      </c>
      <c r="H21" s="14">
        <f>'B. CURRICULUM AND DIDACTICS'!B6*0.16/100</f>
        <v>0.16</v>
      </c>
      <c r="I21" s="134" t="s">
        <v>35</v>
      </c>
      <c r="J21" s="14">
        <f>'B. CURRICULUM AND DIDACTICS'!B7*0.16/100</f>
        <v>0.16</v>
      </c>
    </row>
    <row r="22" spans="2:13" ht="16.5" thickTop="1" thickBot="1">
      <c r="B22" t="s">
        <v>28</v>
      </c>
      <c r="H22" s="14">
        <f>'C. RESOURCES'!F47</f>
        <v>9.9999999999999992E-2</v>
      </c>
      <c r="I22" s="20" t="s">
        <v>33</v>
      </c>
      <c r="J22" s="14">
        <f>'C. RESOURCES'!G47</f>
        <v>9.799999999999999E-2</v>
      </c>
    </row>
    <row r="23" spans="2:13" ht="16.5" thickTop="1" thickBot="1">
      <c r="B23" t="s">
        <v>32</v>
      </c>
      <c r="H23" s="14">
        <f>'D. CPSD'!B5*0.16/100</f>
        <v>0.16</v>
      </c>
      <c r="I23" s="134" t="s">
        <v>35</v>
      </c>
      <c r="J23" s="14">
        <f>'D. CPSD'!B6*0.16/100</f>
        <v>0.16</v>
      </c>
    </row>
    <row r="24" spans="2:13" ht="16.5" thickTop="1" thickBot="1">
      <c r="B24" t="s">
        <v>34</v>
      </c>
      <c r="H24" s="14">
        <f>'E. QUALITY ASSURANCE'!F23</f>
        <v>0.1</v>
      </c>
      <c r="I24" s="20" t="s">
        <v>33</v>
      </c>
      <c r="J24" s="14">
        <f>'E. QUALITY ASSURANCE'!G23</f>
        <v>0.04</v>
      </c>
    </row>
    <row r="25" spans="2:13" ht="16.5" thickTop="1" thickBot="1">
      <c r="B25" t="s">
        <v>36</v>
      </c>
      <c r="H25" s="14">
        <f>'F.T&amp;L SUPPORT SYSTEM'!F27</f>
        <v>0.16</v>
      </c>
      <c r="I25" s="20" t="s">
        <v>35</v>
      </c>
      <c r="J25" s="14">
        <f>'F.T&amp;L SUPPORT SYSTEM'!G27</f>
        <v>0.03</v>
      </c>
    </row>
    <row r="26" spans="2:13" ht="16.5" thickTop="1" thickBot="1">
      <c r="B26" t="s">
        <v>177</v>
      </c>
      <c r="H26" s="14">
        <f>'G.MARKETING and BUSINESS'!F27</f>
        <v>0.15999999999999998</v>
      </c>
      <c r="I26" s="20" t="s">
        <v>35</v>
      </c>
      <c r="J26" s="14">
        <f>'G.MARKETING and BUSINESS'!G27</f>
        <v>2.6666666666666665E-2</v>
      </c>
    </row>
    <row r="27" spans="2:13" ht="15.75" thickTop="1"/>
  </sheetData>
  <sheetProtection password="C7FA" sheet="1" objects="1" scenarios="1" formatRows="0"/>
  <mergeCells count="19">
    <mergeCell ref="E3:K3"/>
    <mergeCell ref="B3:D3"/>
    <mergeCell ref="B4:D4"/>
    <mergeCell ref="C1:K1"/>
    <mergeCell ref="B14:D14"/>
    <mergeCell ref="E14:K14"/>
    <mergeCell ref="B2:L2"/>
    <mergeCell ref="B8:K8"/>
    <mergeCell ref="B10:D10"/>
    <mergeCell ref="E10:K10"/>
    <mergeCell ref="B12:D12"/>
    <mergeCell ref="E12:K12"/>
    <mergeCell ref="B7:D7"/>
    <mergeCell ref="E7:J7"/>
    <mergeCell ref="E5:L5"/>
    <mergeCell ref="E6:L6"/>
    <mergeCell ref="E4:K4"/>
    <mergeCell ref="B5:D5"/>
    <mergeCell ref="B6:D6"/>
  </mergeCells>
  <phoneticPr fontId="6" type="noConversion"/>
  <pageMargins left="0.47244094488188981" right="0.31496062992125984" top="0.74803149606299213" bottom="0.74803149606299213" header="0.31496062992125984" footer="0.31496062992125984"/>
  <pageSetup paperSize="9" scale="90" fitToHeight="2" orientation="landscape" r:id="rId1"/>
  <drawing r:id="rId2"/>
</worksheet>
</file>

<file path=xl/worksheets/sheet2.xml><?xml version="1.0" encoding="utf-8"?>
<worksheet xmlns="http://schemas.openxmlformats.org/spreadsheetml/2006/main" xmlns:r="http://schemas.openxmlformats.org/officeDocument/2006/relationships">
  <dimension ref="A1:O59"/>
  <sheetViews>
    <sheetView workbookViewId="0">
      <selection activeCell="D4" sqref="D4"/>
    </sheetView>
  </sheetViews>
  <sheetFormatPr defaultColWidth="34.5703125" defaultRowHeight="15"/>
  <cols>
    <col min="1" max="1" width="4.140625" style="29" customWidth="1"/>
    <col min="2" max="2" width="38" style="45" customWidth="1"/>
    <col min="3" max="3" width="19.42578125" style="29" customWidth="1"/>
    <col min="4" max="4" width="20" style="29" customWidth="1"/>
    <col min="5" max="5" width="0.42578125" style="38" hidden="1" customWidth="1"/>
    <col min="6" max="6" width="9.85546875" style="38" customWidth="1"/>
    <col min="7" max="7" width="9.140625" style="38" customWidth="1"/>
    <col min="8" max="8" width="5.85546875" style="29" customWidth="1"/>
    <col min="9" max="9" width="3.7109375" style="29" customWidth="1"/>
    <col min="10" max="10" width="34.140625" style="29" customWidth="1"/>
    <col min="11" max="11" width="24.42578125" style="29" customWidth="1"/>
    <col min="12" max="12" width="0.140625" style="29" customWidth="1"/>
    <col min="13" max="13" width="34.140625" style="29" customWidth="1"/>
    <col min="14" max="14" width="6.7109375" style="29" customWidth="1"/>
    <col min="15" max="15" width="21.85546875" style="4" customWidth="1"/>
    <col min="16" max="16384" width="34.5703125" style="29"/>
  </cols>
  <sheetData>
    <row r="1" spans="1:15">
      <c r="A1" s="120" t="s">
        <v>85</v>
      </c>
      <c r="B1" s="27"/>
      <c r="C1" s="27"/>
      <c r="D1" s="27"/>
      <c r="E1" s="27"/>
      <c r="F1" s="27"/>
      <c r="G1" s="27"/>
      <c r="H1" s="27"/>
      <c r="I1" s="27"/>
      <c r="J1" s="27"/>
      <c r="K1" s="27"/>
      <c r="M1" s="27"/>
      <c r="O1" s="61"/>
    </row>
    <row r="2" spans="1:15" s="32" customFormat="1" ht="74.25" customHeight="1">
      <c r="A2" s="128" t="s">
        <v>5</v>
      </c>
      <c r="B2" s="129" t="s">
        <v>61</v>
      </c>
      <c r="C2" s="130" t="s">
        <v>37</v>
      </c>
      <c r="D2" s="22" t="s">
        <v>205</v>
      </c>
      <c r="E2" s="23" t="s">
        <v>209</v>
      </c>
      <c r="F2" s="23" t="s">
        <v>4</v>
      </c>
      <c r="G2" s="24" t="s">
        <v>206</v>
      </c>
      <c r="H2" s="77"/>
      <c r="I2" s="77"/>
      <c r="J2" s="101" t="s">
        <v>207</v>
      </c>
      <c r="K2" s="102" t="s">
        <v>212</v>
      </c>
      <c r="M2" s="21" t="s">
        <v>210</v>
      </c>
      <c r="O2" s="4"/>
    </row>
    <row r="3" spans="1:15" ht="60" customHeight="1">
      <c r="A3" s="41" t="s">
        <v>39</v>
      </c>
      <c r="B3" s="126" t="s">
        <v>7</v>
      </c>
      <c r="C3" s="126"/>
      <c r="D3" s="127"/>
      <c r="E3" s="118"/>
      <c r="F3" s="118"/>
      <c r="I3" s="4" t="s">
        <v>39</v>
      </c>
      <c r="J3" s="218" t="s">
        <v>260</v>
      </c>
      <c r="K3" s="210"/>
      <c r="L3" s="146"/>
      <c r="M3" s="209"/>
    </row>
    <row r="4" spans="1:15" s="39" customFormat="1" ht="31.5" customHeight="1">
      <c r="A4" s="121">
        <v>1</v>
      </c>
      <c r="B4" s="73" t="s">
        <v>249</v>
      </c>
      <c r="C4" s="144" t="s">
        <v>38</v>
      </c>
      <c r="D4" s="144" t="s">
        <v>38</v>
      </c>
      <c r="E4" s="76">
        <f>2/5/100</f>
        <v>4.0000000000000001E-3</v>
      </c>
      <c r="F4" s="90">
        <f>IF(C4="0 - not considered at all",0*E4,IF(C4="1 -  planned, not implemented",1*E4/3,IF(C4="2 - partially implemented",2*E4/3,E4)))</f>
        <v>0</v>
      </c>
      <c r="G4" s="54">
        <f>IF(D4="0 - not considered at all",0*$E4,IF(D4="1 -  planned, not implemented",1*$E4/3,IF(D4="2 - partially implemented",2*$E4/3,$E4)))</f>
        <v>0</v>
      </c>
      <c r="J4" s="210"/>
      <c r="K4" s="210"/>
      <c r="L4" s="147" t="s">
        <v>38</v>
      </c>
      <c r="M4" s="210"/>
      <c r="O4" s="4"/>
    </row>
    <row r="5" spans="1:15" s="39" customFormat="1" ht="36" customHeight="1">
      <c r="A5" s="121">
        <v>2</v>
      </c>
      <c r="B5" s="26" t="s">
        <v>156</v>
      </c>
      <c r="C5" s="145" t="s">
        <v>86</v>
      </c>
      <c r="D5" s="145" t="s">
        <v>86</v>
      </c>
      <c r="E5" s="76">
        <f t="shared" ref="E5:E8" si="0">2/5/100</f>
        <v>4.0000000000000001E-3</v>
      </c>
      <c r="F5" s="53">
        <f t="shared" ref="F5:F8" si="1">IF(C5="0 - not considered at all",0*E5,IF(C5="1 -  planned, not implemented",1*E5/3,IF(C5="2 - partially implemented",2*E5/3,E5)))</f>
        <v>1.3333333333333333E-3</v>
      </c>
      <c r="G5" s="54">
        <f t="shared" ref="G5:G8" si="2">IF(D5="0 - not considered at all",0*$E5,IF(D5="1 -  planned, not implemented",1*$E5/3,IF(D5="2 - partially implemented",2*$E5/3,$E5)))</f>
        <v>1.3333333333333333E-3</v>
      </c>
      <c r="J5" s="210"/>
      <c r="K5" s="210"/>
      <c r="L5" s="147" t="s">
        <v>86</v>
      </c>
      <c r="M5" s="210"/>
      <c r="O5" s="51"/>
    </row>
    <row r="6" spans="1:15" s="39" customFormat="1" ht="35.25" customHeight="1">
      <c r="A6" s="121">
        <v>3</v>
      </c>
      <c r="B6" s="98" t="s">
        <v>199</v>
      </c>
      <c r="C6" s="145" t="s">
        <v>87</v>
      </c>
      <c r="D6" s="145" t="s">
        <v>87</v>
      </c>
      <c r="E6" s="76">
        <f t="shared" si="0"/>
        <v>4.0000000000000001E-3</v>
      </c>
      <c r="F6" s="53">
        <f t="shared" si="1"/>
        <v>2.6666666666666666E-3</v>
      </c>
      <c r="G6" s="54">
        <f t="shared" si="2"/>
        <v>2.6666666666666666E-3</v>
      </c>
      <c r="J6" s="210"/>
      <c r="K6" s="210"/>
      <c r="L6" s="147" t="s">
        <v>87</v>
      </c>
      <c r="M6" s="210"/>
      <c r="O6" s="51"/>
    </row>
    <row r="7" spans="1:15" s="39" customFormat="1" ht="32.25" customHeight="1">
      <c r="A7" s="121">
        <v>4</v>
      </c>
      <c r="B7" s="26" t="s">
        <v>160</v>
      </c>
      <c r="C7" s="145" t="s">
        <v>88</v>
      </c>
      <c r="D7" s="145" t="s">
        <v>88</v>
      </c>
      <c r="E7" s="76">
        <f t="shared" si="0"/>
        <v>4.0000000000000001E-3</v>
      </c>
      <c r="F7" s="53">
        <f t="shared" si="1"/>
        <v>4.0000000000000001E-3</v>
      </c>
      <c r="G7" s="54">
        <f t="shared" si="2"/>
        <v>4.0000000000000001E-3</v>
      </c>
      <c r="J7" s="210"/>
      <c r="K7" s="210"/>
      <c r="L7" s="147" t="s">
        <v>88</v>
      </c>
      <c r="M7" s="210"/>
      <c r="O7" s="51"/>
    </row>
    <row r="8" spans="1:15" s="39" customFormat="1" ht="36.75" customHeight="1">
      <c r="A8" s="121">
        <v>5</v>
      </c>
      <c r="B8" s="26" t="s">
        <v>182</v>
      </c>
      <c r="C8" s="145" t="s">
        <v>88</v>
      </c>
      <c r="D8" s="145" t="s">
        <v>88</v>
      </c>
      <c r="E8" s="76">
        <f t="shared" si="0"/>
        <v>4.0000000000000001E-3</v>
      </c>
      <c r="F8" s="53">
        <f t="shared" si="1"/>
        <v>4.0000000000000001E-3</v>
      </c>
      <c r="G8" s="54">
        <f t="shared" si="2"/>
        <v>4.0000000000000001E-3</v>
      </c>
      <c r="J8" s="211"/>
      <c r="K8" s="211"/>
      <c r="L8" s="146"/>
      <c r="M8" s="211"/>
      <c r="O8" s="51"/>
    </row>
    <row r="9" spans="1:15">
      <c r="A9" s="122" t="s">
        <v>3</v>
      </c>
      <c r="B9" s="65"/>
      <c r="C9" s="219" t="s">
        <v>40</v>
      </c>
      <c r="D9" s="220"/>
      <c r="E9" s="80">
        <f>SUM(E4:E8)</f>
        <v>0.02</v>
      </c>
      <c r="F9" s="152">
        <f>SUM(F4:F8)</f>
        <v>1.2E-2</v>
      </c>
      <c r="G9" s="152">
        <f>SUM(G4:G8)</f>
        <v>1.2E-2</v>
      </c>
      <c r="H9" s="1" t="s">
        <v>250</v>
      </c>
      <c r="I9" s="1"/>
      <c r="J9" s="146"/>
      <c r="K9" s="146"/>
      <c r="L9" s="146"/>
      <c r="M9" s="146"/>
    </row>
    <row r="10" spans="1:15" ht="60" customHeight="1">
      <c r="A10" s="43" t="s">
        <v>41</v>
      </c>
      <c r="B10" s="86" t="s">
        <v>42</v>
      </c>
      <c r="C10" s="86"/>
      <c r="D10" s="77"/>
      <c r="E10" s="75"/>
      <c r="F10" s="153"/>
      <c r="G10" s="70"/>
      <c r="H10" s="69"/>
      <c r="I10" s="71" t="s">
        <v>41</v>
      </c>
      <c r="J10" s="217"/>
      <c r="K10" s="217"/>
      <c r="L10" s="146"/>
      <c r="M10" s="209"/>
    </row>
    <row r="11" spans="1:15" ht="30">
      <c r="A11" s="122">
        <v>1</v>
      </c>
      <c r="B11" s="73" t="s">
        <v>155</v>
      </c>
      <c r="C11" s="144" t="s">
        <v>88</v>
      </c>
      <c r="D11" s="144" t="s">
        <v>88</v>
      </c>
      <c r="E11" s="76">
        <f>1/3/100</f>
        <v>3.3333333333333331E-3</v>
      </c>
      <c r="F11" s="90">
        <f t="shared" ref="F11:F13" si="3">IF(C11="0 - not considered at all",0*E11,IF(C11="1 -  planned, not implemented",1*E11/3,IF(C11="2 - partially implemented",2*E11/3,E11)))</f>
        <v>3.3333333333333331E-3</v>
      </c>
      <c r="G11" s="54">
        <f t="shared" ref="G11:G13" si="4">IF(D11="0 - not considered at all",0*$E11,IF(D11="1 -  planned, not implemented",1*$E11/3,IF(D11="2 - partially implemented",2*$E11/3,$E11)))</f>
        <v>3.3333333333333331E-3</v>
      </c>
      <c r="J11" s="217"/>
      <c r="K11" s="217"/>
      <c r="L11" s="146"/>
      <c r="M11" s="210"/>
    </row>
    <row r="12" spans="1:15" ht="30">
      <c r="A12" s="122">
        <v>2</v>
      </c>
      <c r="B12" s="26" t="s">
        <v>154</v>
      </c>
      <c r="C12" s="145" t="s">
        <v>88</v>
      </c>
      <c r="D12" s="145" t="s">
        <v>88</v>
      </c>
      <c r="E12" s="76">
        <f t="shared" ref="E12:E13" si="5">1/3/100</f>
        <v>3.3333333333333331E-3</v>
      </c>
      <c r="F12" s="53">
        <f t="shared" si="3"/>
        <v>3.3333333333333331E-3</v>
      </c>
      <c r="G12" s="54">
        <f t="shared" si="4"/>
        <v>3.3333333333333331E-3</v>
      </c>
      <c r="J12" s="217"/>
      <c r="K12" s="217"/>
      <c r="L12" s="146"/>
      <c r="M12" s="210"/>
    </row>
    <row r="13" spans="1:15" ht="45">
      <c r="A13" s="122">
        <v>3</v>
      </c>
      <c r="B13" s="98" t="s">
        <v>200</v>
      </c>
      <c r="C13" s="145" t="s">
        <v>88</v>
      </c>
      <c r="D13" s="145" t="s">
        <v>88</v>
      </c>
      <c r="E13" s="76">
        <f t="shared" si="5"/>
        <v>3.3333333333333331E-3</v>
      </c>
      <c r="F13" s="53">
        <f t="shared" si="3"/>
        <v>3.3333333333333331E-3</v>
      </c>
      <c r="G13" s="54">
        <f t="shared" si="4"/>
        <v>3.3333333333333331E-3</v>
      </c>
      <c r="J13" s="217"/>
      <c r="K13" s="217"/>
      <c r="L13" s="146"/>
      <c r="M13" s="211"/>
    </row>
    <row r="14" spans="1:15">
      <c r="A14" s="122" t="s">
        <v>3</v>
      </c>
      <c r="B14" s="78"/>
      <c r="C14" s="219" t="s">
        <v>45</v>
      </c>
      <c r="D14" s="220"/>
      <c r="E14" s="80">
        <f>SUM(E11:E13)</f>
        <v>9.9999999999999985E-3</v>
      </c>
      <c r="F14" s="152">
        <f>SUM(F11:F13)</f>
        <v>9.9999999999999985E-3</v>
      </c>
      <c r="G14" s="152">
        <f>SUM(G11:G13)</f>
        <v>9.9999999999999985E-3</v>
      </c>
      <c r="H14" s="1" t="s">
        <v>251</v>
      </c>
      <c r="I14" s="1"/>
      <c r="J14" s="148"/>
      <c r="K14" s="149"/>
      <c r="L14" s="146"/>
      <c r="M14" s="149"/>
    </row>
    <row r="15" spans="1:15" ht="45" customHeight="1">
      <c r="A15" s="123" t="s">
        <v>43</v>
      </c>
      <c r="B15" s="86" t="s">
        <v>8</v>
      </c>
      <c r="C15" s="86"/>
      <c r="D15" s="69"/>
      <c r="E15" s="81"/>
      <c r="F15" s="154"/>
      <c r="G15" s="81"/>
      <c r="H15" s="69"/>
      <c r="I15" s="82" t="s">
        <v>43</v>
      </c>
      <c r="J15" s="215"/>
      <c r="K15" s="216"/>
      <c r="L15" s="146"/>
      <c r="M15" s="212"/>
    </row>
    <row r="16" spans="1:15" ht="45">
      <c r="A16" s="122">
        <v>1</v>
      </c>
      <c r="B16" s="26" t="s">
        <v>147</v>
      </c>
      <c r="C16" s="145" t="s">
        <v>88</v>
      </c>
      <c r="D16" s="145" t="s">
        <v>88</v>
      </c>
      <c r="E16" s="56">
        <f>2/3/100</f>
        <v>6.6666666666666662E-3</v>
      </c>
      <c r="F16" s="53">
        <f t="shared" ref="F16:F18" si="6">IF(C16="0 - not considered at all",0*E16,IF(C16="1 -  planned, not implemented",1*E16/3,IF(C16="2 - partially implemented",2*E16/3,E16)))</f>
        <v>6.6666666666666662E-3</v>
      </c>
      <c r="G16" s="54">
        <f t="shared" ref="G16:G18" si="7">IF(D16="0 - not considered at all",0*$E16,IF(D16="1 -  planned, not implemented",1*$E16/3,IF(D16="2 - partially implemented",2*$E16/3,$E16)))</f>
        <v>6.6666666666666662E-3</v>
      </c>
      <c r="J16" s="215"/>
      <c r="K16" s="216"/>
      <c r="L16" s="146"/>
      <c r="M16" s="213"/>
    </row>
    <row r="17" spans="1:13" ht="45">
      <c r="A17" s="122">
        <v>2</v>
      </c>
      <c r="B17" s="26" t="s">
        <v>148</v>
      </c>
      <c r="C17" s="145" t="s">
        <v>88</v>
      </c>
      <c r="D17" s="145" t="s">
        <v>88</v>
      </c>
      <c r="E17" s="56">
        <f t="shared" ref="E17:E18" si="8">2/3/100</f>
        <v>6.6666666666666662E-3</v>
      </c>
      <c r="F17" s="53">
        <f t="shared" si="6"/>
        <v>6.6666666666666662E-3</v>
      </c>
      <c r="G17" s="54">
        <f t="shared" si="7"/>
        <v>6.6666666666666662E-3</v>
      </c>
      <c r="J17" s="215"/>
      <c r="K17" s="216"/>
      <c r="L17" s="146"/>
      <c r="M17" s="213"/>
    </row>
    <row r="18" spans="1:13" ht="30">
      <c r="A18" s="122">
        <v>3</v>
      </c>
      <c r="B18" s="87" t="s">
        <v>150</v>
      </c>
      <c r="C18" s="145" t="s">
        <v>88</v>
      </c>
      <c r="D18" s="145" t="s">
        <v>88</v>
      </c>
      <c r="E18" s="56">
        <f t="shared" si="8"/>
        <v>6.6666666666666662E-3</v>
      </c>
      <c r="F18" s="53">
        <f t="shared" si="6"/>
        <v>6.6666666666666662E-3</v>
      </c>
      <c r="G18" s="54">
        <f t="shared" si="7"/>
        <v>6.6666666666666662E-3</v>
      </c>
      <c r="J18" s="215"/>
      <c r="K18" s="216"/>
      <c r="L18" s="146"/>
      <c r="M18" s="214"/>
    </row>
    <row r="19" spans="1:13">
      <c r="A19" s="122" t="s">
        <v>3</v>
      </c>
      <c r="B19" s="40"/>
      <c r="C19" s="219" t="s">
        <v>46</v>
      </c>
      <c r="D19" s="220"/>
      <c r="E19" s="59">
        <f>SUM(E16:E18)</f>
        <v>1.9999999999999997E-2</v>
      </c>
      <c r="F19" s="140">
        <f>SUM(F16:F18)</f>
        <v>1.9999999999999997E-2</v>
      </c>
      <c r="G19" s="140">
        <f>SUM(G16:G18)</f>
        <v>1.9999999999999997E-2</v>
      </c>
      <c r="H19" s="83" t="s">
        <v>250</v>
      </c>
      <c r="I19" s="84"/>
      <c r="J19" s="146"/>
      <c r="K19" s="146"/>
      <c r="L19" s="146"/>
      <c r="M19" s="146"/>
    </row>
    <row r="20" spans="1:13" ht="45">
      <c r="A20" s="123" t="s">
        <v>44</v>
      </c>
      <c r="B20" s="46" t="s">
        <v>9</v>
      </c>
      <c r="F20" s="155"/>
      <c r="I20" s="4" t="s">
        <v>44</v>
      </c>
      <c r="J20" s="217"/>
      <c r="K20" s="217"/>
      <c r="L20" s="146"/>
      <c r="M20" s="209"/>
    </row>
    <row r="21" spans="1:13" ht="30">
      <c r="A21" s="122">
        <v>1</v>
      </c>
      <c r="B21" s="63" t="s">
        <v>149</v>
      </c>
      <c r="C21" s="145" t="s">
        <v>88</v>
      </c>
      <c r="D21" s="145" t="s">
        <v>88</v>
      </c>
      <c r="E21" s="56">
        <f>1/3/100</f>
        <v>3.3333333333333331E-3</v>
      </c>
      <c r="F21" s="53">
        <f t="shared" ref="F21:F23" si="9">IF(C21="0 - not considered at all",0*E21,IF(C21="1 -  planned, not implemented",1*E21/3,IF(C21="2 - partially implemented",2*E21/3,E21)))</f>
        <v>3.3333333333333331E-3</v>
      </c>
      <c r="G21" s="54">
        <f t="shared" ref="G21:G23" si="10">IF(D21="0 - not considered at all",0*$E21,IF(D21="1 -  planned, not implemented",1*$E21/3,IF(D21="2 - partially implemented",2*$E21/3,$E21)))</f>
        <v>3.3333333333333331E-3</v>
      </c>
      <c r="J21" s="217"/>
      <c r="K21" s="217"/>
      <c r="L21" s="146"/>
      <c r="M21" s="210"/>
    </row>
    <row r="22" spans="1:13" ht="30">
      <c r="A22" s="122">
        <v>2</v>
      </c>
      <c r="B22" s="93" t="s">
        <v>201</v>
      </c>
      <c r="C22" s="145" t="s">
        <v>88</v>
      </c>
      <c r="D22" s="145" t="s">
        <v>88</v>
      </c>
      <c r="E22" s="56">
        <f t="shared" ref="E22:E23" si="11">1/3/100</f>
        <v>3.3333333333333331E-3</v>
      </c>
      <c r="F22" s="53">
        <f t="shared" si="9"/>
        <v>3.3333333333333331E-3</v>
      </c>
      <c r="G22" s="54">
        <f t="shared" si="10"/>
        <v>3.3333333333333331E-3</v>
      </c>
      <c r="J22" s="217"/>
      <c r="K22" s="217"/>
      <c r="L22" s="146"/>
      <c r="M22" s="210"/>
    </row>
    <row r="23" spans="1:13" ht="45">
      <c r="A23" s="122">
        <v>3</v>
      </c>
      <c r="B23" s="63" t="s">
        <v>189</v>
      </c>
      <c r="C23" s="145" t="s">
        <v>88</v>
      </c>
      <c r="D23" s="145" t="s">
        <v>88</v>
      </c>
      <c r="E23" s="56">
        <f t="shared" si="11"/>
        <v>3.3333333333333331E-3</v>
      </c>
      <c r="F23" s="53">
        <f t="shared" si="9"/>
        <v>3.3333333333333331E-3</v>
      </c>
      <c r="G23" s="54">
        <f t="shared" si="10"/>
        <v>3.3333333333333331E-3</v>
      </c>
      <c r="J23" s="217"/>
      <c r="K23" s="217"/>
      <c r="L23" s="146"/>
      <c r="M23" s="211"/>
    </row>
    <row r="24" spans="1:13">
      <c r="A24" s="124" t="s">
        <v>3</v>
      </c>
      <c r="B24" s="40"/>
      <c r="C24" s="219" t="s">
        <v>49</v>
      </c>
      <c r="D24" s="220"/>
      <c r="E24" s="59">
        <f>SUM(E21:E23)</f>
        <v>9.9999999999999985E-3</v>
      </c>
      <c r="F24" s="140">
        <f>SUM(F21:F23)</f>
        <v>9.9999999999999985E-3</v>
      </c>
      <c r="G24" s="140">
        <f>SUM(G21:G23)</f>
        <v>9.9999999999999985E-3</v>
      </c>
      <c r="H24" s="83" t="s">
        <v>251</v>
      </c>
      <c r="I24" s="84"/>
      <c r="J24" s="150"/>
      <c r="K24" s="151"/>
      <c r="L24" s="146"/>
      <c r="M24" s="151"/>
    </row>
    <row r="25" spans="1:13" ht="30">
      <c r="A25" s="125" t="s">
        <v>47</v>
      </c>
      <c r="B25" s="97" t="s">
        <v>10</v>
      </c>
      <c r="C25" s="136"/>
      <c r="D25" s="136"/>
      <c r="E25" s="137"/>
      <c r="F25" s="156"/>
      <c r="G25" s="48"/>
      <c r="H25" s="1"/>
      <c r="I25" s="1" t="s">
        <v>47</v>
      </c>
      <c r="J25" s="215"/>
      <c r="K25" s="216"/>
      <c r="L25" s="146"/>
      <c r="M25" s="212"/>
    </row>
    <row r="26" spans="1:13" ht="45">
      <c r="A26" s="122">
        <v>1</v>
      </c>
      <c r="B26" s="63" t="s">
        <v>180</v>
      </c>
      <c r="C26" s="145" t="s">
        <v>88</v>
      </c>
      <c r="D26" s="145" t="s">
        <v>87</v>
      </c>
      <c r="E26" s="56">
        <f>3/4/100</f>
        <v>7.4999999999999997E-3</v>
      </c>
      <c r="F26" s="53">
        <f t="shared" ref="F26:F29" si="12">IF(C26="0 - not considered at all",0*E26,IF(C26="1 -  planned, not implemented",1*E26/3,IF(C26="2 - partially implemented",2*E26/3,E26)))</f>
        <v>7.4999999999999997E-3</v>
      </c>
      <c r="G26" s="54">
        <f t="shared" ref="G26:G29" si="13">IF(D26="0 - not considered at all",0*$E26,IF(D26="1 -  planned, not implemented",1*$E26/3,IF(D26="2 - partially implemented",2*$E26/3,$E26)))</f>
        <v>5.0000000000000001E-3</v>
      </c>
      <c r="J26" s="215"/>
      <c r="K26" s="216"/>
      <c r="L26" s="146"/>
      <c r="M26" s="213"/>
    </row>
    <row r="27" spans="1:13" ht="48" customHeight="1">
      <c r="A27" s="122">
        <v>2</v>
      </c>
      <c r="B27" s="63" t="s">
        <v>183</v>
      </c>
      <c r="C27" s="145" t="s">
        <v>88</v>
      </c>
      <c r="D27" s="145" t="s">
        <v>88</v>
      </c>
      <c r="E27" s="56">
        <f t="shared" ref="E27:E29" si="14">3/4/100</f>
        <v>7.4999999999999997E-3</v>
      </c>
      <c r="F27" s="53">
        <f t="shared" si="12"/>
        <v>7.4999999999999997E-3</v>
      </c>
      <c r="G27" s="54">
        <f t="shared" si="13"/>
        <v>7.4999999999999997E-3</v>
      </c>
      <c r="J27" s="215"/>
      <c r="K27" s="216"/>
      <c r="L27" s="146"/>
      <c r="M27" s="213"/>
    </row>
    <row r="28" spans="1:13" ht="30">
      <c r="A28" s="122">
        <v>3</v>
      </c>
      <c r="B28" s="63" t="s">
        <v>184</v>
      </c>
      <c r="C28" s="145" t="s">
        <v>88</v>
      </c>
      <c r="D28" s="145" t="s">
        <v>88</v>
      </c>
      <c r="E28" s="56">
        <f t="shared" si="14"/>
        <v>7.4999999999999997E-3</v>
      </c>
      <c r="F28" s="53">
        <f t="shared" si="12"/>
        <v>7.4999999999999997E-3</v>
      </c>
      <c r="G28" s="54">
        <f t="shared" si="13"/>
        <v>7.4999999999999997E-3</v>
      </c>
      <c r="J28" s="215"/>
      <c r="K28" s="216"/>
      <c r="L28" s="146"/>
      <c r="M28" s="213"/>
    </row>
    <row r="29" spans="1:13" ht="45">
      <c r="A29" s="122">
        <v>4</v>
      </c>
      <c r="B29" s="63" t="s">
        <v>185</v>
      </c>
      <c r="C29" s="145" t="s">
        <v>88</v>
      </c>
      <c r="D29" s="145" t="s">
        <v>88</v>
      </c>
      <c r="E29" s="56">
        <f t="shared" si="14"/>
        <v>7.4999999999999997E-3</v>
      </c>
      <c r="F29" s="53">
        <f t="shared" si="12"/>
        <v>7.4999999999999997E-3</v>
      </c>
      <c r="G29" s="54">
        <f t="shared" si="13"/>
        <v>7.4999999999999997E-3</v>
      </c>
      <c r="J29" s="215"/>
      <c r="K29" s="216"/>
      <c r="L29" s="146"/>
      <c r="M29" s="214"/>
    </row>
    <row r="30" spans="1:13">
      <c r="A30" s="122" t="s">
        <v>3</v>
      </c>
      <c r="B30" s="40"/>
      <c r="C30" s="219" t="s">
        <v>50</v>
      </c>
      <c r="D30" s="220"/>
      <c r="E30" s="59">
        <f>SUM(E26:E29)</f>
        <v>0.03</v>
      </c>
      <c r="F30" s="140">
        <f>SUM(F26:F29)</f>
        <v>0.03</v>
      </c>
      <c r="G30" s="140">
        <f>SUM(G26:G29)</f>
        <v>2.75E-2</v>
      </c>
      <c r="H30" s="1" t="s">
        <v>252</v>
      </c>
      <c r="I30" s="1"/>
      <c r="J30" s="146"/>
      <c r="K30" s="146"/>
      <c r="L30" s="146"/>
      <c r="M30" s="146"/>
    </row>
    <row r="31" spans="1:13" ht="45">
      <c r="A31" s="123" t="s">
        <v>48</v>
      </c>
      <c r="B31" s="35" t="s">
        <v>11</v>
      </c>
      <c r="F31" s="155"/>
      <c r="H31" s="69"/>
      <c r="I31" s="82" t="s">
        <v>48</v>
      </c>
      <c r="J31" s="217"/>
      <c r="K31" s="217"/>
      <c r="L31" s="146"/>
      <c r="M31" s="209"/>
    </row>
    <row r="32" spans="1:13" ht="30">
      <c r="A32" s="122">
        <v>1</v>
      </c>
      <c r="B32" s="63" t="s">
        <v>170</v>
      </c>
      <c r="C32" s="145" t="s">
        <v>88</v>
      </c>
      <c r="D32" s="145" t="s">
        <v>38</v>
      </c>
      <c r="E32" s="56">
        <f>2/3/100</f>
        <v>6.6666666666666662E-3</v>
      </c>
      <c r="F32" s="53">
        <f t="shared" ref="F32:F34" si="15">IF(C32="0 - not considered at all",0*E32,IF(C32="1 -  planned, not implemented",1*E32/3,IF(C32="2 - partially implemented",2*E32/3,E32)))</f>
        <v>6.6666666666666662E-3</v>
      </c>
      <c r="G32" s="54">
        <f t="shared" ref="G32:G34" si="16">IF(D32="0 - not considered at all",0*$E32,IF(D32="1 -  planned, not implemented",1*$E32/3,IF(D32="2 - partially implemented",2*$E32/3,$E32)))</f>
        <v>0</v>
      </c>
      <c r="J32" s="217"/>
      <c r="K32" s="217"/>
      <c r="L32" s="146"/>
      <c r="M32" s="210"/>
    </row>
    <row r="33" spans="1:13" ht="45">
      <c r="A33" s="122">
        <v>2</v>
      </c>
      <c r="B33" s="63" t="s">
        <v>179</v>
      </c>
      <c r="C33" s="145" t="s">
        <v>88</v>
      </c>
      <c r="D33" s="145" t="s">
        <v>87</v>
      </c>
      <c r="E33" s="56">
        <f t="shared" ref="E33:E34" si="17">2/3/100</f>
        <v>6.6666666666666662E-3</v>
      </c>
      <c r="F33" s="53">
        <f t="shared" si="15"/>
        <v>6.6666666666666662E-3</v>
      </c>
      <c r="G33" s="54">
        <f t="shared" si="16"/>
        <v>4.4444444444444444E-3</v>
      </c>
      <c r="J33" s="217"/>
      <c r="K33" s="217"/>
      <c r="L33" s="146"/>
      <c r="M33" s="210"/>
    </row>
    <row r="34" spans="1:13" ht="60">
      <c r="A34" s="122">
        <v>3</v>
      </c>
      <c r="B34" s="63" t="s">
        <v>192</v>
      </c>
      <c r="C34" s="145" t="s">
        <v>88</v>
      </c>
      <c r="D34" s="145" t="s">
        <v>87</v>
      </c>
      <c r="E34" s="56">
        <f t="shared" si="17"/>
        <v>6.6666666666666662E-3</v>
      </c>
      <c r="F34" s="53">
        <f t="shared" si="15"/>
        <v>6.6666666666666662E-3</v>
      </c>
      <c r="G34" s="54">
        <f t="shared" si="16"/>
        <v>4.4444444444444444E-3</v>
      </c>
      <c r="J34" s="217"/>
      <c r="K34" s="217"/>
      <c r="L34" s="146"/>
      <c r="M34" s="211"/>
    </row>
    <row r="35" spans="1:13">
      <c r="A35" s="122" t="s">
        <v>3</v>
      </c>
      <c r="B35" s="65"/>
      <c r="C35" s="219" t="s">
        <v>226</v>
      </c>
      <c r="D35" s="220"/>
      <c r="E35" s="80">
        <f>SUM(E32:E34)</f>
        <v>1.9999999999999997E-2</v>
      </c>
      <c r="F35" s="152">
        <f>SUM(F32:F34)</f>
        <v>1.9999999999999997E-2</v>
      </c>
      <c r="G35" s="152">
        <f>SUM(G32:G34)</f>
        <v>8.8888888888888889E-3</v>
      </c>
      <c r="H35" s="1" t="s">
        <v>250</v>
      </c>
      <c r="I35" s="1"/>
      <c r="J35" s="146"/>
      <c r="K35" s="146"/>
      <c r="L35" s="146"/>
      <c r="M35" s="146"/>
    </row>
    <row r="36" spans="1:13" ht="45">
      <c r="A36" s="123" t="s">
        <v>51</v>
      </c>
      <c r="B36" s="68" t="s">
        <v>12</v>
      </c>
      <c r="C36" s="69"/>
      <c r="D36" s="69"/>
      <c r="E36" s="70"/>
      <c r="F36" s="157"/>
      <c r="G36" s="70"/>
      <c r="H36" s="69"/>
      <c r="I36" s="71" t="s">
        <v>51</v>
      </c>
      <c r="J36" s="217"/>
      <c r="K36" s="217"/>
      <c r="L36" s="146"/>
      <c r="M36" s="209"/>
    </row>
    <row r="37" spans="1:13" ht="45">
      <c r="A37" s="122">
        <v>1</v>
      </c>
      <c r="B37" s="63" t="s">
        <v>157</v>
      </c>
      <c r="C37" s="145" t="s">
        <v>88</v>
      </c>
      <c r="D37" s="145" t="s">
        <v>88</v>
      </c>
      <c r="E37" s="56">
        <f>1/3/100</f>
        <v>3.3333333333333331E-3</v>
      </c>
      <c r="F37" s="53">
        <f t="shared" ref="F37:F39" si="18">IF(C37="0 - not considered at all",0*E37,IF(C37="1 -  planned, not implemented",1*E37/3,IF(C37="2 - partially implemented",2*E37/3,E37)))</f>
        <v>3.3333333333333331E-3</v>
      </c>
      <c r="G37" s="54">
        <f t="shared" ref="G37:G39" si="19">IF(D37="0 - not considered at all",0*$E37,IF(D37="1 -  planned, not implemented",1*$E37/3,IF(D37="2 - partially implemented",2*$E37/3,$E37)))</f>
        <v>3.3333333333333331E-3</v>
      </c>
      <c r="H37" s="32"/>
      <c r="I37" s="32"/>
      <c r="J37" s="217"/>
      <c r="K37" s="217"/>
      <c r="L37" s="146"/>
      <c r="M37" s="210"/>
    </row>
    <row r="38" spans="1:13" ht="30">
      <c r="A38" s="122">
        <v>2</v>
      </c>
      <c r="B38" s="63" t="s">
        <v>158</v>
      </c>
      <c r="C38" s="145" t="s">
        <v>88</v>
      </c>
      <c r="D38" s="145" t="s">
        <v>88</v>
      </c>
      <c r="E38" s="56">
        <f t="shared" ref="E38:E39" si="20">1/3/100</f>
        <v>3.3333333333333331E-3</v>
      </c>
      <c r="F38" s="53">
        <f t="shared" si="18"/>
        <v>3.3333333333333331E-3</v>
      </c>
      <c r="G38" s="54">
        <f t="shared" si="19"/>
        <v>3.3333333333333331E-3</v>
      </c>
      <c r="H38" s="32"/>
      <c r="I38" s="32"/>
      <c r="J38" s="217"/>
      <c r="K38" s="217"/>
      <c r="L38" s="146"/>
      <c r="M38" s="210"/>
    </row>
    <row r="39" spans="1:13" ht="45">
      <c r="A39" s="122">
        <v>3</v>
      </c>
      <c r="B39" s="63" t="s">
        <v>159</v>
      </c>
      <c r="C39" s="145" t="s">
        <v>88</v>
      </c>
      <c r="D39" s="145" t="s">
        <v>88</v>
      </c>
      <c r="E39" s="56">
        <f t="shared" si="20"/>
        <v>3.3333333333333331E-3</v>
      </c>
      <c r="F39" s="53">
        <f t="shared" si="18"/>
        <v>3.3333333333333331E-3</v>
      </c>
      <c r="G39" s="54">
        <f t="shared" si="19"/>
        <v>3.3333333333333331E-3</v>
      </c>
      <c r="H39" s="32"/>
      <c r="I39" s="32"/>
      <c r="J39" s="217"/>
      <c r="K39" s="217"/>
      <c r="L39" s="146"/>
      <c r="M39" s="211"/>
    </row>
    <row r="40" spans="1:13">
      <c r="A40" s="122" t="s">
        <v>3</v>
      </c>
      <c r="B40" s="65"/>
      <c r="C40" s="219" t="s">
        <v>52</v>
      </c>
      <c r="D40" s="220"/>
      <c r="E40" s="80">
        <f>SUM(E37:E39)</f>
        <v>9.9999999999999985E-3</v>
      </c>
      <c r="F40" s="152">
        <f>SUM(F37:F39)</f>
        <v>9.9999999999999985E-3</v>
      </c>
      <c r="G40" s="152">
        <f>SUM(G37:G39)</f>
        <v>9.9999999999999985E-3</v>
      </c>
      <c r="H40" s="1" t="s">
        <v>251</v>
      </c>
      <c r="I40" s="1"/>
      <c r="J40" s="146"/>
      <c r="K40" s="146"/>
      <c r="L40" s="146"/>
      <c r="M40" s="146"/>
    </row>
    <row r="41" spans="1:13" ht="45">
      <c r="A41" s="123" t="s">
        <v>53</v>
      </c>
      <c r="B41" s="68" t="s">
        <v>13</v>
      </c>
      <c r="C41" s="69"/>
      <c r="D41" s="69"/>
      <c r="E41" s="70"/>
      <c r="F41" s="157"/>
      <c r="G41" s="70"/>
      <c r="H41" s="69"/>
      <c r="I41" s="71" t="s">
        <v>53</v>
      </c>
      <c r="J41" s="217"/>
      <c r="K41" s="217"/>
      <c r="L41" s="146"/>
      <c r="M41" s="209"/>
    </row>
    <row r="42" spans="1:13" ht="76.5" customHeight="1">
      <c r="A42" s="122">
        <v>1</v>
      </c>
      <c r="B42" s="63" t="s">
        <v>190</v>
      </c>
      <c r="C42" s="145" t="s">
        <v>88</v>
      </c>
      <c r="D42" s="145" t="s">
        <v>88</v>
      </c>
      <c r="E42" s="56">
        <f>2/3/100</f>
        <v>6.6666666666666662E-3</v>
      </c>
      <c r="F42" s="53">
        <f t="shared" ref="F42:F44" si="21">IF(C42="0 - not considered at all",0*E42,IF(C42="1 -  planned, not implemented",1*E42/3,IF(C42="2 - partially implemented",2*E42/3,E42)))</f>
        <v>6.6666666666666662E-3</v>
      </c>
      <c r="G42" s="54">
        <f t="shared" ref="G42:G44" si="22">IF(D42="0 - not considered at all",0*$E42,IF(D42="1 -  planned, not implemented",1*$E42/3,IF(D42="2 - partially implemented",2*$E42/3,$E42)))</f>
        <v>6.6666666666666662E-3</v>
      </c>
      <c r="J42" s="217"/>
      <c r="K42" s="217"/>
      <c r="L42" s="146"/>
      <c r="M42" s="210"/>
    </row>
    <row r="43" spans="1:13" ht="45">
      <c r="A43" s="122">
        <v>2</v>
      </c>
      <c r="B43" s="63" t="s">
        <v>191</v>
      </c>
      <c r="C43" s="145" t="s">
        <v>88</v>
      </c>
      <c r="D43" s="145" t="s">
        <v>88</v>
      </c>
      <c r="E43" s="56">
        <f t="shared" ref="E43:E44" si="23">2/3/100</f>
        <v>6.6666666666666662E-3</v>
      </c>
      <c r="F43" s="53">
        <f t="shared" si="21"/>
        <v>6.6666666666666662E-3</v>
      </c>
      <c r="G43" s="54">
        <f t="shared" si="22"/>
        <v>6.6666666666666662E-3</v>
      </c>
      <c r="J43" s="217"/>
      <c r="K43" s="217"/>
      <c r="L43" s="146"/>
      <c r="M43" s="210"/>
    </row>
    <row r="44" spans="1:13" ht="30">
      <c r="A44" s="122">
        <v>3</v>
      </c>
      <c r="B44" s="63" t="s">
        <v>186</v>
      </c>
      <c r="C44" s="145" t="s">
        <v>88</v>
      </c>
      <c r="D44" s="145" t="s">
        <v>88</v>
      </c>
      <c r="E44" s="56">
        <f t="shared" si="23"/>
        <v>6.6666666666666662E-3</v>
      </c>
      <c r="F44" s="53">
        <f t="shared" si="21"/>
        <v>6.6666666666666662E-3</v>
      </c>
      <c r="G44" s="54">
        <f t="shared" si="22"/>
        <v>6.6666666666666662E-3</v>
      </c>
      <c r="J44" s="217"/>
      <c r="K44" s="217"/>
      <c r="L44" s="146"/>
      <c r="M44" s="211"/>
    </row>
    <row r="45" spans="1:13">
      <c r="A45" s="122" t="s">
        <v>3</v>
      </c>
      <c r="B45" s="65"/>
      <c r="C45" s="219" t="s">
        <v>56</v>
      </c>
      <c r="D45" s="220"/>
      <c r="E45" s="80">
        <f>SUM(E42:E44)</f>
        <v>1.9999999999999997E-2</v>
      </c>
      <c r="F45" s="152">
        <f>SUM(F42:F44)</f>
        <v>1.9999999999999997E-2</v>
      </c>
      <c r="G45" s="152">
        <f>SUM(G42:G44)</f>
        <v>1.9999999999999997E-2</v>
      </c>
      <c r="H45" s="1" t="s">
        <v>250</v>
      </c>
      <c r="I45" s="1"/>
      <c r="J45" s="146"/>
      <c r="K45" s="146"/>
      <c r="L45" s="146"/>
      <c r="M45" s="146"/>
    </row>
    <row r="46" spans="1:13" ht="30">
      <c r="A46" s="123" t="s">
        <v>54</v>
      </c>
      <c r="B46" s="68" t="s">
        <v>21</v>
      </c>
      <c r="C46" s="69"/>
      <c r="D46" s="69"/>
      <c r="E46" s="70"/>
      <c r="F46" s="157"/>
      <c r="G46" s="70"/>
      <c r="H46" s="69"/>
      <c r="I46" s="71" t="s">
        <v>54</v>
      </c>
      <c r="J46" s="217"/>
      <c r="K46" s="217"/>
      <c r="L46" s="146"/>
      <c r="M46" s="209"/>
    </row>
    <row r="47" spans="1:13" ht="33.75" customHeight="1">
      <c r="A47" s="122">
        <v>1</v>
      </c>
      <c r="B47" s="63" t="s">
        <v>167</v>
      </c>
      <c r="C47" s="145" t="s">
        <v>88</v>
      </c>
      <c r="D47" s="145" t="s">
        <v>88</v>
      </c>
      <c r="E47" s="56">
        <f>1/3/100</f>
        <v>3.3333333333333331E-3</v>
      </c>
      <c r="F47" s="53">
        <f t="shared" ref="F47:F49" si="24">IF(C47="0 - not considered at all",0*E47,IF(C47="1 -  planned, not implemented",1*E47/3,IF(C47="2 - partially implemented",2*E47/3,E47)))</f>
        <v>3.3333333333333331E-3</v>
      </c>
      <c r="G47" s="54">
        <f t="shared" ref="G47:G49" si="25">IF(D47="0 - not considered at all",0*$E47,IF(D47="1 -  planned, not implemented",1*$E47/3,IF(D47="2 - partially implemented",2*$E47/3,$E47)))</f>
        <v>3.3333333333333331E-3</v>
      </c>
      <c r="H47" s="32"/>
      <c r="I47" s="32"/>
      <c r="J47" s="217"/>
      <c r="K47" s="217"/>
      <c r="L47" s="146"/>
      <c r="M47" s="210"/>
    </row>
    <row r="48" spans="1:13" ht="33.75" customHeight="1">
      <c r="A48" s="122">
        <v>2</v>
      </c>
      <c r="B48" s="63" t="s">
        <v>168</v>
      </c>
      <c r="C48" s="145" t="s">
        <v>88</v>
      </c>
      <c r="D48" s="145" t="s">
        <v>88</v>
      </c>
      <c r="E48" s="56">
        <f t="shared" ref="E48:E49" si="26">1/3/100</f>
        <v>3.3333333333333331E-3</v>
      </c>
      <c r="F48" s="53">
        <f t="shared" si="24"/>
        <v>3.3333333333333331E-3</v>
      </c>
      <c r="G48" s="54">
        <f t="shared" si="25"/>
        <v>3.3333333333333331E-3</v>
      </c>
      <c r="H48" s="32"/>
      <c r="I48" s="32"/>
      <c r="J48" s="217"/>
      <c r="K48" s="217"/>
      <c r="L48" s="146"/>
      <c r="M48" s="210"/>
    </row>
    <row r="49" spans="1:15" ht="30">
      <c r="A49" s="122">
        <v>3</v>
      </c>
      <c r="B49" s="63" t="s">
        <v>169</v>
      </c>
      <c r="C49" s="145" t="s">
        <v>88</v>
      </c>
      <c r="D49" s="145" t="s">
        <v>88</v>
      </c>
      <c r="E49" s="56">
        <f t="shared" si="26"/>
        <v>3.3333333333333331E-3</v>
      </c>
      <c r="F49" s="53">
        <f t="shared" si="24"/>
        <v>3.3333333333333331E-3</v>
      </c>
      <c r="G49" s="54">
        <f t="shared" si="25"/>
        <v>3.3333333333333331E-3</v>
      </c>
      <c r="H49" s="32"/>
      <c r="I49" s="32"/>
      <c r="J49" s="217"/>
      <c r="K49" s="217"/>
      <c r="L49" s="146"/>
      <c r="M49" s="211"/>
      <c r="O49" s="29"/>
    </row>
    <row r="50" spans="1:15">
      <c r="A50" s="122" t="s">
        <v>3</v>
      </c>
      <c r="B50" s="65"/>
      <c r="C50" s="219" t="s">
        <v>57</v>
      </c>
      <c r="D50" s="220"/>
      <c r="E50" s="80">
        <f>SUM(E47:E49)</f>
        <v>9.9999999999999985E-3</v>
      </c>
      <c r="F50" s="152">
        <f>SUM(F47:F49)</f>
        <v>9.9999999999999985E-3</v>
      </c>
      <c r="G50" s="152">
        <f>SUM(G47:G49)</f>
        <v>9.9999999999999985E-3</v>
      </c>
      <c r="H50" s="1" t="s">
        <v>251</v>
      </c>
      <c r="I50" s="1"/>
      <c r="J50" s="146"/>
      <c r="K50" s="146"/>
      <c r="L50" s="146"/>
      <c r="M50" s="146"/>
    </row>
    <row r="51" spans="1:15" ht="30">
      <c r="A51" s="123" t="s">
        <v>55</v>
      </c>
      <c r="B51" s="68" t="s">
        <v>58</v>
      </c>
      <c r="C51" s="69"/>
      <c r="D51" s="69"/>
      <c r="E51" s="70"/>
      <c r="F51" s="157"/>
      <c r="G51" s="70"/>
      <c r="H51" s="69"/>
      <c r="I51" s="71" t="s">
        <v>55</v>
      </c>
      <c r="J51" s="217"/>
      <c r="K51" s="217"/>
      <c r="L51" s="146"/>
      <c r="M51" s="209"/>
    </row>
    <row r="52" spans="1:15" ht="60">
      <c r="A52" s="122">
        <v>1</v>
      </c>
      <c r="B52" s="63" t="s">
        <v>202</v>
      </c>
      <c r="C52" s="145" t="s">
        <v>88</v>
      </c>
      <c r="D52" s="145" t="s">
        <v>88</v>
      </c>
      <c r="E52" s="56">
        <f>1/3/100</f>
        <v>3.3333333333333331E-3</v>
      </c>
      <c r="F52" s="53">
        <f t="shared" ref="F52:F54" si="27">IF(C52="0 - not considered at all",0*E52,IF(C52="1 -  planned, not implemented",1*E52/3,IF(C52="2 - partially implemented",2*E52/3,E52)))</f>
        <v>3.3333333333333331E-3</v>
      </c>
      <c r="G52" s="54">
        <f t="shared" ref="G52:G54" si="28">IF(D52="0 - not considered at all",0*$E52,IF(D52="1 -  planned, not implemented",1*$E52/3,IF(D52="2 - partially implemented",2*$E52/3,$E52)))</f>
        <v>3.3333333333333331E-3</v>
      </c>
      <c r="J52" s="217"/>
      <c r="K52" s="217"/>
      <c r="L52" s="146"/>
      <c r="M52" s="210"/>
    </row>
    <row r="53" spans="1:15" ht="35.25" customHeight="1">
      <c r="A53" s="122">
        <v>2</v>
      </c>
      <c r="B53" s="63" t="s">
        <v>187</v>
      </c>
      <c r="C53" s="145" t="s">
        <v>88</v>
      </c>
      <c r="D53" s="145" t="s">
        <v>88</v>
      </c>
      <c r="E53" s="56">
        <f t="shared" ref="E53:E54" si="29">1/3/100</f>
        <v>3.3333333333333331E-3</v>
      </c>
      <c r="F53" s="53">
        <f t="shared" si="27"/>
        <v>3.3333333333333331E-3</v>
      </c>
      <c r="G53" s="54">
        <f t="shared" si="28"/>
        <v>3.3333333333333331E-3</v>
      </c>
      <c r="J53" s="217"/>
      <c r="K53" s="217"/>
      <c r="L53" s="146"/>
      <c r="M53" s="210"/>
    </row>
    <row r="54" spans="1:15" ht="35.25" customHeight="1">
      <c r="A54" s="122">
        <v>3</v>
      </c>
      <c r="B54" s="63" t="s">
        <v>188</v>
      </c>
      <c r="C54" s="145" t="s">
        <v>88</v>
      </c>
      <c r="D54" s="145" t="s">
        <v>88</v>
      </c>
      <c r="E54" s="56">
        <f t="shared" si="29"/>
        <v>3.3333333333333331E-3</v>
      </c>
      <c r="F54" s="53">
        <f t="shared" si="27"/>
        <v>3.3333333333333331E-3</v>
      </c>
      <c r="G54" s="54">
        <f t="shared" si="28"/>
        <v>3.3333333333333331E-3</v>
      </c>
      <c r="J54" s="217"/>
      <c r="K54" s="217"/>
      <c r="L54" s="146"/>
      <c r="M54" s="211"/>
    </row>
    <row r="55" spans="1:15" ht="15.75" thickBot="1">
      <c r="A55" s="122" t="s">
        <v>3</v>
      </c>
      <c r="B55" s="40"/>
      <c r="C55" s="219" t="s">
        <v>59</v>
      </c>
      <c r="D55" s="220"/>
      <c r="E55" s="58">
        <f>SUM(E52:E54)</f>
        <v>9.9999999999999985E-3</v>
      </c>
      <c r="F55" s="140">
        <f>SUM(F52:F54)</f>
        <v>9.9999999999999985E-3</v>
      </c>
      <c r="G55" s="140">
        <f>SUM(G52:G54)</f>
        <v>9.9999999999999985E-3</v>
      </c>
      <c r="H55" s="1" t="s">
        <v>251</v>
      </c>
      <c r="I55" s="1"/>
    </row>
    <row r="56" spans="1:15" ht="15.75" thickBot="1">
      <c r="C56" s="221" t="s">
        <v>218</v>
      </c>
      <c r="D56" s="222"/>
      <c r="E56" s="60">
        <f>SUM(E9,E14,E19,E24,E30,E35,E40,E45,E50,E55)</f>
        <v>0.16</v>
      </c>
      <c r="F56" s="60">
        <f>SUM(F9,F14,F19,F24,F30,F35,F40,F45,F50,F55)</f>
        <v>0.152</v>
      </c>
      <c r="G56" s="60">
        <f>SUM(G9,G14,G19,G24,G30,G35,G40,G45,G50,G55)</f>
        <v>0.13838888888888889</v>
      </c>
      <c r="I56" s="135">
        <f>SUM(I9,I14,I19,I24,I30,I35,I40,I45,I50,I55)</f>
        <v>0</v>
      </c>
    </row>
    <row r="57" spans="1:15">
      <c r="C57" s="223" t="s">
        <v>247</v>
      </c>
      <c r="D57" s="223"/>
      <c r="E57" s="38">
        <v>16</v>
      </c>
      <c r="F57" s="38">
        <v>16</v>
      </c>
      <c r="G57" s="38">
        <v>16</v>
      </c>
    </row>
    <row r="58" spans="1:15" customFormat="1" ht="32.25" customHeight="1">
      <c r="A58" s="207" t="s">
        <v>215</v>
      </c>
      <c r="B58" s="207"/>
      <c r="C58" s="208" t="s">
        <v>216</v>
      </c>
      <c r="D58" s="208"/>
      <c r="E58" s="208"/>
      <c r="F58" s="208"/>
      <c r="G58" s="208"/>
      <c r="H58" s="208"/>
      <c r="I58" s="119"/>
      <c r="J58" s="52"/>
      <c r="K58" s="52"/>
      <c r="M58" s="52"/>
    </row>
    <row r="59" spans="1:15" customFormat="1" ht="32.25" hidden="1" customHeight="1">
      <c r="A59" s="207" t="s">
        <v>215</v>
      </c>
      <c r="B59" s="207"/>
      <c r="C59" s="208" t="s">
        <v>216</v>
      </c>
      <c r="D59" s="208"/>
      <c r="E59" s="208"/>
      <c r="F59" s="208"/>
      <c r="G59" s="208"/>
      <c r="H59" s="208"/>
      <c r="I59" s="88"/>
      <c r="J59" s="52"/>
      <c r="K59" s="52"/>
      <c r="M59" s="52"/>
    </row>
  </sheetData>
  <sheetProtection password="C7FA" sheet="1" objects="1" scenarios="1" formatRows="0"/>
  <mergeCells count="46">
    <mergeCell ref="A58:B58"/>
    <mergeCell ref="C58:H58"/>
    <mergeCell ref="C56:D56"/>
    <mergeCell ref="C57:D57"/>
    <mergeCell ref="C35:D35"/>
    <mergeCell ref="C40:D40"/>
    <mergeCell ref="C45:D45"/>
    <mergeCell ref="C50:D50"/>
    <mergeCell ref="C55:D55"/>
    <mergeCell ref="C9:D9"/>
    <mergeCell ref="C14:D14"/>
    <mergeCell ref="C19:D19"/>
    <mergeCell ref="C24:D24"/>
    <mergeCell ref="C30:D30"/>
    <mergeCell ref="J41:J44"/>
    <mergeCell ref="K41:K44"/>
    <mergeCell ref="J46:J49"/>
    <mergeCell ref="K46:K49"/>
    <mergeCell ref="J51:J54"/>
    <mergeCell ref="K51:K54"/>
    <mergeCell ref="J10:J13"/>
    <mergeCell ref="J3:J8"/>
    <mergeCell ref="K3:K8"/>
    <mergeCell ref="K10:K13"/>
    <mergeCell ref="J36:J39"/>
    <mergeCell ref="K36:K39"/>
    <mergeCell ref="J15:J18"/>
    <mergeCell ref="K15:K18"/>
    <mergeCell ref="J20:J23"/>
    <mergeCell ref="K20:K23"/>
    <mergeCell ref="A59:B59"/>
    <mergeCell ref="C59:H59"/>
    <mergeCell ref="M3:M8"/>
    <mergeCell ref="M10:M13"/>
    <mergeCell ref="M15:M18"/>
    <mergeCell ref="M20:M23"/>
    <mergeCell ref="M25:M29"/>
    <mergeCell ref="M31:M34"/>
    <mergeCell ref="M36:M39"/>
    <mergeCell ref="M41:M44"/>
    <mergeCell ref="M46:M49"/>
    <mergeCell ref="M51:M54"/>
    <mergeCell ref="J25:J29"/>
    <mergeCell ref="K25:K29"/>
    <mergeCell ref="J31:J34"/>
    <mergeCell ref="K31:K34"/>
  </mergeCells>
  <phoneticPr fontId="6" type="noConversion"/>
  <dataValidations count="1">
    <dataValidation type="list" allowBlank="1" showInputMessage="1" showErrorMessage="1" sqref="C4:D8 C11:D13 C16:D18 C21:D23 C26:D29 C32:D34 C37:D39 C42:D44 C47:D49 C52:D5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24" max="16383" man="1"/>
    <brk id="45" max="16383" man="1"/>
  </rowBreaks>
  <colBreaks count="1" manualBreakCount="1">
    <brk id="8" max="1048575" man="1"/>
  </colBreaks>
  <drawing r:id="rId2"/>
  <legacyDrawingHF r:id="rId3"/>
</worksheet>
</file>

<file path=xl/worksheets/sheet3.xml><?xml version="1.0" encoding="utf-8"?>
<worksheet xmlns="http://schemas.openxmlformats.org/spreadsheetml/2006/main" xmlns:r="http://schemas.openxmlformats.org/officeDocument/2006/relationships">
  <dimension ref="A3:V7"/>
  <sheetViews>
    <sheetView workbookViewId="0">
      <selection activeCell="C9" sqref="C9"/>
    </sheetView>
  </sheetViews>
  <sheetFormatPr defaultRowHeight="15"/>
  <cols>
    <col min="1" max="1" width="19.85546875" customWidth="1"/>
    <col min="12" max="12" width="7.42578125" customWidth="1"/>
    <col min="13" max="14" width="7" customWidth="1"/>
  </cols>
  <sheetData>
    <row r="3" spans="1:22" ht="15" customHeight="1">
      <c r="A3" s="224" t="s">
        <v>253</v>
      </c>
      <c r="B3" s="224"/>
      <c r="C3" s="224"/>
      <c r="D3" s="224"/>
      <c r="E3" s="224"/>
      <c r="F3" s="224"/>
      <c r="G3" s="224"/>
      <c r="H3" s="224"/>
      <c r="I3" s="224"/>
      <c r="J3" s="224"/>
      <c r="K3" s="224"/>
      <c r="L3" s="224"/>
      <c r="M3" s="224"/>
      <c r="N3" s="224"/>
      <c r="O3" s="19"/>
      <c r="P3" s="19"/>
      <c r="Q3" s="19"/>
      <c r="R3" s="19"/>
      <c r="S3" s="19"/>
      <c r="T3" s="19"/>
      <c r="U3" s="19"/>
      <c r="V3" s="19"/>
    </row>
    <row r="4" spans="1:22">
      <c r="A4" s="224"/>
      <c r="B4" s="224"/>
      <c r="C4" s="224"/>
      <c r="D4" s="224"/>
      <c r="E4" s="224"/>
      <c r="F4" s="224"/>
      <c r="G4" s="224"/>
      <c r="H4" s="224"/>
      <c r="I4" s="224"/>
      <c r="J4" s="224"/>
      <c r="K4" s="224"/>
      <c r="L4" s="224"/>
      <c r="M4" s="224"/>
      <c r="N4" s="224"/>
    </row>
    <row r="5" spans="1:22">
      <c r="B5" s="64" t="s">
        <v>254</v>
      </c>
    </row>
    <row r="6" spans="1:22">
      <c r="A6" t="s">
        <v>213</v>
      </c>
      <c r="B6" s="138">
        <v>100</v>
      </c>
    </row>
    <row r="7" spans="1:22">
      <c r="A7" t="s">
        <v>214</v>
      </c>
      <c r="B7" s="139">
        <v>100</v>
      </c>
    </row>
  </sheetData>
  <sheetProtection password="C7FA" sheet="1" objects="1" scenarios="1"/>
  <mergeCells count="1">
    <mergeCell ref="A3:N4"/>
  </mergeCells>
  <phoneticPr fontId="6" type="noConversion"/>
  <pageMargins left="0.70866141732283472" right="0.5118110236220472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M49"/>
  <sheetViews>
    <sheetView topLeftCell="A10" zoomScaleNormal="100" workbookViewId="0">
      <selection activeCell="C16" sqref="C16:D18"/>
    </sheetView>
  </sheetViews>
  <sheetFormatPr defaultColWidth="34.5703125" defaultRowHeight="15"/>
  <cols>
    <col min="1" max="1" width="4.140625" style="29" customWidth="1"/>
    <col min="2" max="2" width="40.42578125" style="45" customWidth="1"/>
    <col min="3" max="3" width="20.5703125" style="29" customWidth="1"/>
    <col min="4" max="4" width="21" style="29" customWidth="1"/>
    <col min="5" max="5" width="8.7109375" style="38" hidden="1" customWidth="1"/>
    <col min="6" max="6" width="8.42578125" style="38" customWidth="1"/>
    <col min="7" max="7" width="8.7109375" style="38" customWidth="1"/>
    <col min="8" max="8" width="5.7109375" style="29" customWidth="1"/>
    <col min="9" max="9" width="4.5703125" style="29" customWidth="1"/>
    <col min="10" max="10" width="33.85546875" style="29" customWidth="1"/>
    <col min="11" max="11" width="24.42578125" style="29" customWidth="1"/>
    <col min="12" max="12" width="16.42578125" style="29" hidden="1" customWidth="1"/>
    <col min="13" max="13" width="32.85546875" style="29" customWidth="1"/>
    <col min="14" max="14" width="3" style="29" bestFit="1" customWidth="1"/>
    <col min="15" max="16384" width="34.5703125" style="29"/>
  </cols>
  <sheetData>
    <row r="1" spans="1:13">
      <c r="A1" s="15" t="s">
        <v>60</v>
      </c>
      <c r="B1" s="27"/>
      <c r="C1" s="27"/>
      <c r="D1" s="27"/>
      <c r="E1" s="27"/>
      <c r="F1" s="27"/>
      <c r="G1" s="27"/>
      <c r="H1" s="27"/>
      <c r="I1" s="27"/>
      <c r="J1" s="27"/>
      <c r="K1" s="27"/>
      <c r="L1" s="27"/>
      <c r="M1" s="27"/>
    </row>
    <row r="2" spans="1:13" s="32" customFormat="1" ht="78.75" customHeight="1">
      <c r="A2" s="30" t="s">
        <v>5</v>
      </c>
      <c r="B2" s="31" t="s">
        <v>61</v>
      </c>
      <c r="C2" s="130" t="s">
        <v>37</v>
      </c>
      <c r="D2" s="22" t="s">
        <v>205</v>
      </c>
      <c r="E2" s="23" t="s">
        <v>209</v>
      </c>
      <c r="F2" s="23" t="s">
        <v>4</v>
      </c>
      <c r="G2" s="24" t="s">
        <v>206</v>
      </c>
      <c r="H2" s="91"/>
      <c r="I2" s="85"/>
      <c r="J2" s="33" t="s">
        <v>207</v>
      </c>
      <c r="K2" s="16" t="s">
        <v>227</v>
      </c>
      <c r="M2" s="21" t="s">
        <v>208</v>
      </c>
    </row>
    <row r="3" spans="1:13" ht="45">
      <c r="A3" s="67" t="s">
        <v>62</v>
      </c>
      <c r="B3" s="92" t="s">
        <v>14</v>
      </c>
      <c r="C3" s="43"/>
      <c r="D3" s="37"/>
      <c r="I3" s="4" t="s">
        <v>62</v>
      </c>
      <c r="J3" s="209"/>
      <c r="K3" s="209"/>
      <c r="L3" s="146"/>
      <c r="M3" s="209"/>
    </row>
    <row r="4" spans="1:13" s="39" customFormat="1" ht="30">
      <c r="A4" s="39">
        <v>1</v>
      </c>
      <c r="B4" s="63" t="s">
        <v>113</v>
      </c>
      <c r="C4" s="145" t="s">
        <v>88</v>
      </c>
      <c r="D4" s="145" t="s">
        <v>38</v>
      </c>
      <c r="E4" s="56">
        <f>1/5/100</f>
        <v>2E-3</v>
      </c>
      <c r="F4" s="53">
        <f>IF(C4="0 - not considered at all",0*E4,IF(C4="1 -  planned, not implemented",1*E4/3,IF(C4="2 - partially implemented",2*E4/3,E4)))</f>
        <v>2E-3</v>
      </c>
      <c r="G4" s="54">
        <f>IF(D4="0 - not considered at all",0*$E4,IF(D4="1 -  planned, not implemented",1*$E4/3,IF(D4="2 - partially implemented",2*$E4/3,$E4)))</f>
        <v>0</v>
      </c>
      <c r="J4" s="210"/>
      <c r="K4" s="210"/>
      <c r="L4" s="147" t="s">
        <v>38</v>
      </c>
      <c r="M4" s="210"/>
    </row>
    <row r="5" spans="1:13" s="39" customFormat="1" ht="45">
      <c r="A5" s="39">
        <v>2</v>
      </c>
      <c r="B5" s="63" t="s">
        <v>118</v>
      </c>
      <c r="C5" s="145" t="s">
        <v>88</v>
      </c>
      <c r="D5" s="145" t="s">
        <v>88</v>
      </c>
      <c r="E5" s="76">
        <f t="shared" ref="E5:E8" si="0">1/5/100</f>
        <v>2E-3</v>
      </c>
      <c r="F5" s="90">
        <f t="shared" ref="F5:F8" si="1">IF(C5="0 - not considered at all",0*E5,IF(C5="1 -  planned, not implemented",1*E5/3,IF(C5="2 - partially implemented",2*E5/3,E5)))</f>
        <v>2E-3</v>
      </c>
      <c r="G5" s="54">
        <f t="shared" ref="G5:G8" si="2">IF(D5="0 - not considered at all",0*$E5,IF(D5="1 -  planned, not implemented",1*$E5/3,IF(D5="2 - partially implemented",2*$E5/3,$E5)))</f>
        <v>2E-3</v>
      </c>
      <c r="J5" s="210"/>
      <c r="K5" s="210"/>
      <c r="L5" s="147" t="s">
        <v>86</v>
      </c>
      <c r="M5" s="210"/>
    </row>
    <row r="6" spans="1:13" s="39" customFormat="1" ht="45">
      <c r="A6" s="39">
        <v>3</v>
      </c>
      <c r="B6" s="93" t="s">
        <v>203</v>
      </c>
      <c r="C6" s="145" t="s">
        <v>88</v>
      </c>
      <c r="D6" s="145" t="s">
        <v>88</v>
      </c>
      <c r="E6" s="76">
        <f t="shared" si="0"/>
        <v>2E-3</v>
      </c>
      <c r="F6" s="90">
        <f t="shared" si="1"/>
        <v>2E-3</v>
      </c>
      <c r="G6" s="54">
        <f t="shared" si="2"/>
        <v>2E-3</v>
      </c>
      <c r="J6" s="210"/>
      <c r="K6" s="210"/>
      <c r="L6" s="147" t="s">
        <v>87</v>
      </c>
      <c r="M6" s="210"/>
    </row>
    <row r="7" spans="1:13" s="39" customFormat="1" ht="45">
      <c r="A7" s="39">
        <v>4</v>
      </c>
      <c r="B7" s="63" t="s">
        <v>128</v>
      </c>
      <c r="C7" s="145" t="s">
        <v>88</v>
      </c>
      <c r="D7" s="145" t="s">
        <v>88</v>
      </c>
      <c r="E7" s="76">
        <f t="shared" si="0"/>
        <v>2E-3</v>
      </c>
      <c r="F7" s="90">
        <f t="shared" si="1"/>
        <v>2E-3</v>
      </c>
      <c r="G7" s="54">
        <f t="shared" si="2"/>
        <v>2E-3</v>
      </c>
      <c r="J7" s="210"/>
      <c r="K7" s="210"/>
      <c r="L7" s="147" t="s">
        <v>88</v>
      </c>
      <c r="M7" s="210"/>
    </row>
    <row r="8" spans="1:13" s="39" customFormat="1" ht="30">
      <c r="A8" s="39">
        <v>5</v>
      </c>
      <c r="B8" s="63" t="s">
        <v>129</v>
      </c>
      <c r="C8" s="145" t="s">
        <v>88</v>
      </c>
      <c r="D8" s="145" t="s">
        <v>88</v>
      </c>
      <c r="E8" s="76">
        <f t="shared" si="0"/>
        <v>2E-3</v>
      </c>
      <c r="F8" s="90">
        <f t="shared" si="1"/>
        <v>2E-3</v>
      </c>
      <c r="G8" s="54">
        <f t="shared" si="2"/>
        <v>2E-3</v>
      </c>
      <c r="J8" s="211"/>
      <c r="K8" s="211"/>
      <c r="L8" s="146"/>
      <c r="M8" s="211"/>
    </row>
    <row r="9" spans="1:13">
      <c r="A9" s="29" t="s">
        <v>3</v>
      </c>
      <c r="B9" s="40"/>
      <c r="C9" s="219" t="s">
        <v>74</v>
      </c>
      <c r="D9" s="220"/>
      <c r="E9" s="58">
        <f>SUM(E4:E8)</f>
        <v>0.01</v>
      </c>
      <c r="F9" s="140">
        <f>SUM(F4:F8)</f>
        <v>0.01</v>
      </c>
      <c r="G9" s="140">
        <f>SUM(G4:G8)</f>
        <v>8.0000000000000002E-3</v>
      </c>
      <c r="H9" s="83" t="s">
        <v>251</v>
      </c>
      <c r="I9" s="84"/>
      <c r="J9" s="146"/>
      <c r="K9" s="146"/>
      <c r="L9" s="146"/>
      <c r="M9" s="146"/>
    </row>
    <row r="10" spans="1:13" ht="30">
      <c r="A10" s="67" t="s">
        <v>63</v>
      </c>
      <c r="B10" s="35" t="s">
        <v>15</v>
      </c>
      <c r="I10" s="4" t="s">
        <v>63</v>
      </c>
      <c r="J10" s="217"/>
      <c r="K10" s="217"/>
      <c r="L10" s="158"/>
      <c r="M10" s="217"/>
    </row>
    <row r="11" spans="1:13" ht="30">
      <c r="A11" s="29">
        <v>1</v>
      </c>
      <c r="B11" s="25" t="s">
        <v>125</v>
      </c>
      <c r="C11" s="145" t="s">
        <v>88</v>
      </c>
      <c r="D11" s="145" t="s">
        <v>88</v>
      </c>
      <c r="E11" s="56">
        <f>2/3/100</f>
        <v>6.6666666666666662E-3</v>
      </c>
      <c r="F11" s="53">
        <f t="shared" ref="F11:F13" si="3">IF(C11="0 - not considered at all",0*E11,IF(C11="1 -  planned, not implemented",1*E11/3,IF(C11="2 - partially implemented",2*E11/3,E11)))</f>
        <v>6.6666666666666662E-3</v>
      </c>
      <c r="G11" s="54">
        <f t="shared" ref="G11:G13" si="4">IF(D11="0 - not considered at all",0*$E11,IF(D11="1 -  planned, not implemented",1*$E11/3,IF(D11="2 - partially implemented",2*$E11/3,$E11)))</f>
        <v>6.6666666666666662E-3</v>
      </c>
      <c r="J11" s="217"/>
      <c r="K11" s="217"/>
      <c r="L11" s="158"/>
      <c r="M11" s="217"/>
    </row>
    <row r="12" spans="1:13" ht="30">
      <c r="A12" s="29">
        <v>2</v>
      </c>
      <c r="B12" s="25" t="s">
        <v>126</v>
      </c>
      <c r="C12" s="145" t="s">
        <v>88</v>
      </c>
      <c r="D12" s="145" t="s">
        <v>88</v>
      </c>
      <c r="E12" s="76">
        <f t="shared" ref="E12:E13" si="5">2/3/100</f>
        <v>6.6666666666666662E-3</v>
      </c>
      <c r="F12" s="90">
        <f t="shared" si="3"/>
        <v>6.6666666666666662E-3</v>
      </c>
      <c r="G12" s="54">
        <f t="shared" si="4"/>
        <v>6.6666666666666662E-3</v>
      </c>
      <c r="J12" s="217"/>
      <c r="K12" s="217"/>
      <c r="L12" s="158"/>
      <c r="M12" s="217"/>
    </row>
    <row r="13" spans="1:13" ht="45">
      <c r="A13" s="29">
        <v>3</v>
      </c>
      <c r="B13" s="25" t="s">
        <v>127</v>
      </c>
      <c r="C13" s="145" t="s">
        <v>88</v>
      </c>
      <c r="D13" s="145" t="s">
        <v>88</v>
      </c>
      <c r="E13" s="76">
        <f t="shared" si="5"/>
        <v>6.6666666666666662E-3</v>
      </c>
      <c r="F13" s="90">
        <f t="shared" si="3"/>
        <v>6.6666666666666662E-3</v>
      </c>
      <c r="G13" s="54">
        <f t="shared" si="4"/>
        <v>6.6666666666666662E-3</v>
      </c>
      <c r="J13" s="217"/>
      <c r="K13" s="217"/>
      <c r="L13" s="158"/>
      <c r="M13" s="217"/>
    </row>
    <row r="14" spans="1:13">
      <c r="A14" s="29" t="s">
        <v>3</v>
      </c>
      <c r="B14" s="25"/>
      <c r="C14" s="219" t="s">
        <v>75</v>
      </c>
      <c r="D14" s="220"/>
      <c r="E14" s="140">
        <f>SUM(E11:E13)</f>
        <v>1.9999999999999997E-2</v>
      </c>
      <c r="F14" s="140">
        <f>SUM(F11:F13)</f>
        <v>1.9999999999999997E-2</v>
      </c>
      <c r="G14" s="140">
        <f>SUM(G11:G13)</f>
        <v>1.9999999999999997E-2</v>
      </c>
      <c r="H14" s="1" t="s">
        <v>250</v>
      </c>
      <c r="I14" s="1"/>
      <c r="J14" s="159"/>
      <c r="K14" s="160"/>
      <c r="L14" s="146"/>
      <c r="M14" s="160"/>
    </row>
    <row r="15" spans="1:13" ht="45">
      <c r="A15" s="34" t="s">
        <v>64</v>
      </c>
      <c r="B15" s="35" t="s">
        <v>16</v>
      </c>
      <c r="C15" s="32"/>
      <c r="D15" s="32"/>
      <c r="E15" s="57"/>
      <c r="F15" s="57"/>
      <c r="G15" s="57"/>
      <c r="H15" s="69"/>
      <c r="I15" s="82" t="s">
        <v>64</v>
      </c>
      <c r="J15" s="215"/>
      <c r="K15" s="216"/>
      <c r="L15" s="158"/>
      <c r="M15" s="216"/>
    </row>
    <row r="16" spans="1:13" ht="45">
      <c r="A16" s="29">
        <v>1</v>
      </c>
      <c r="B16" s="25" t="s">
        <v>133</v>
      </c>
      <c r="C16" s="145" t="s">
        <v>88</v>
      </c>
      <c r="D16" s="145" t="s">
        <v>88</v>
      </c>
      <c r="E16" s="56">
        <f>1/3/100</f>
        <v>3.3333333333333331E-3</v>
      </c>
      <c r="F16" s="53">
        <f t="shared" ref="F16:F18" si="6">IF(C16="0 - not considered at all",0*E16,IF(C16="1 -  planned, not implemented",1*E16/3,IF(C16="2 - partially implemented",2*E16/3,E16)))</f>
        <v>3.3333333333333331E-3</v>
      </c>
      <c r="G16" s="54">
        <f t="shared" ref="G16:G18" si="7">IF(D16="0 - not considered at all",0*$E16,IF(D16="1 -  planned, not implemented",1*$E16/3,IF(D16="2 - partially implemented",2*$E16/3,$E16)))</f>
        <v>3.3333333333333331E-3</v>
      </c>
      <c r="J16" s="215"/>
      <c r="K16" s="216"/>
      <c r="L16" s="158"/>
      <c r="M16" s="216"/>
    </row>
    <row r="17" spans="1:13" ht="45">
      <c r="A17" s="29">
        <v>2</v>
      </c>
      <c r="B17" s="25" t="s">
        <v>132</v>
      </c>
      <c r="C17" s="145" t="s">
        <v>88</v>
      </c>
      <c r="D17" s="145" t="s">
        <v>88</v>
      </c>
      <c r="E17" s="56">
        <f t="shared" ref="E17:E18" si="8">1/3/100</f>
        <v>3.3333333333333331E-3</v>
      </c>
      <c r="F17" s="90">
        <f t="shared" si="6"/>
        <v>3.3333333333333331E-3</v>
      </c>
      <c r="G17" s="54">
        <f t="shared" si="7"/>
        <v>3.3333333333333331E-3</v>
      </c>
      <c r="J17" s="215"/>
      <c r="K17" s="216"/>
      <c r="L17" s="158"/>
      <c r="M17" s="216"/>
    </row>
    <row r="18" spans="1:13" ht="60">
      <c r="A18" s="29">
        <v>3</v>
      </c>
      <c r="B18" s="25" t="s">
        <v>131</v>
      </c>
      <c r="C18" s="145" t="s">
        <v>88</v>
      </c>
      <c r="D18" s="145" t="s">
        <v>88</v>
      </c>
      <c r="E18" s="56">
        <f t="shared" si="8"/>
        <v>3.3333333333333331E-3</v>
      </c>
      <c r="F18" s="90">
        <f t="shared" si="6"/>
        <v>3.3333333333333331E-3</v>
      </c>
      <c r="G18" s="54">
        <f t="shared" si="7"/>
        <v>3.3333333333333331E-3</v>
      </c>
      <c r="J18" s="215"/>
      <c r="K18" s="216"/>
      <c r="L18" s="158"/>
      <c r="M18" s="216"/>
    </row>
    <row r="19" spans="1:13">
      <c r="A19" s="29" t="s">
        <v>3</v>
      </c>
      <c r="B19" s="40"/>
      <c r="C19" s="219" t="s">
        <v>76</v>
      </c>
      <c r="D19" s="220"/>
      <c r="E19" s="140">
        <f>SUM(E15:E18)</f>
        <v>9.9999999999999985E-3</v>
      </c>
      <c r="F19" s="140">
        <f>SUM(F16:F18)</f>
        <v>9.9999999999999985E-3</v>
      </c>
      <c r="G19" s="140">
        <f>SUM(G16:G18)</f>
        <v>9.9999999999999985E-3</v>
      </c>
      <c r="H19" s="83" t="s">
        <v>251</v>
      </c>
      <c r="I19" s="84"/>
      <c r="J19" s="146"/>
      <c r="K19" s="146"/>
      <c r="L19" s="146"/>
      <c r="M19" s="146"/>
    </row>
    <row r="20" spans="1:13" ht="45">
      <c r="A20" s="34" t="s">
        <v>65</v>
      </c>
      <c r="B20" s="17" t="s">
        <v>17</v>
      </c>
      <c r="I20" s="4" t="s">
        <v>65</v>
      </c>
      <c r="J20" s="217"/>
      <c r="K20" s="217"/>
      <c r="L20" s="158"/>
      <c r="M20" s="217"/>
    </row>
    <row r="21" spans="1:13" ht="30">
      <c r="A21" s="29">
        <v>1</v>
      </c>
      <c r="B21" s="47" t="s">
        <v>143</v>
      </c>
      <c r="C21" s="145" t="s">
        <v>88</v>
      </c>
      <c r="D21" s="145" t="s">
        <v>88</v>
      </c>
      <c r="E21" s="56">
        <f>1/3/100</f>
        <v>3.3333333333333331E-3</v>
      </c>
      <c r="F21" s="53">
        <f t="shared" ref="F21:F23" si="9">IF(C21="0 - not considered at all",0*E21,IF(C21="1 -  planned, not implemented",1*E21/3,IF(C21="2 - partially implemented",2*E21/3,E21)))</f>
        <v>3.3333333333333331E-3</v>
      </c>
      <c r="G21" s="54">
        <f t="shared" ref="G21:G23" si="10">IF(D21="0 - not considered at all",0*$E21,IF(D21="1 -  planned, not implemented",1*$E21/3,IF(D21="2 - partially implemented",2*$E21/3,$E21)))</f>
        <v>3.3333333333333331E-3</v>
      </c>
      <c r="J21" s="217"/>
      <c r="K21" s="217"/>
      <c r="L21" s="158"/>
      <c r="M21" s="217"/>
    </row>
    <row r="22" spans="1:13" ht="30">
      <c r="A22" s="29">
        <v>2</v>
      </c>
      <c r="B22" s="47" t="s">
        <v>144</v>
      </c>
      <c r="C22" s="145" t="s">
        <v>88</v>
      </c>
      <c r="D22" s="145" t="s">
        <v>88</v>
      </c>
      <c r="E22" s="56">
        <f t="shared" ref="E22:E23" si="11">1/3/100</f>
        <v>3.3333333333333331E-3</v>
      </c>
      <c r="F22" s="90">
        <f t="shared" si="9"/>
        <v>3.3333333333333331E-3</v>
      </c>
      <c r="G22" s="54">
        <f t="shared" si="10"/>
        <v>3.3333333333333331E-3</v>
      </c>
      <c r="J22" s="217"/>
      <c r="K22" s="217"/>
      <c r="L22" s="158"/>
      <c r="M22" s="217"/>
    </row>
    <row r="23" spans="1:13" ht="30">
      <c r="A23" s="29">
        <v>3</v>
      </c>
      <c r="B23" s="47" t="s">
        <v>145</v>
      </c>
      <c r="C23" s="145" t="s">
        <v>88</v>
      </c>
      <c r="D23" s="145" t="s">
        <v>88</v>
      </c>
      <c r="E23" s="56">
        <f t="shared" si="11"/>
        <v>3.3333333333333331E-3</v>
      </c>
      <c r="F23" s="90">
        <f t="shared" si="9"/>
        <v>3.3333333333333331E-3</v>
      </c>
      <c r="G23" s="54">
        <f t="shared" si="10"/>
        <v>3.3333333333333331E-3</v>
      </c>
      <c r="J23" s="217"/>
      <c r="K23" s="217"/>
      <c r="L23" s="158"/>
      <c r="M23" s="217"/>
    </row>
    <row r="24" spans="1:13">
      <c r="A24" s="29" t="s">
        <v>3</v>
      </c>
      <c r="B24" s="40"/>
      <c r="C24" s="219" t="s">
        <v>77</v>
      </c>
      <c r="D24" s="220"/>
      <c r="E24" s="140">
        <f>SUM(E21:E23)</f>
        <v>9.9999999999999985E-3</v>
      </c>
      <c r="F24" s="140">
        <f>SUM(F21:F23)</f>
        <v>9.9999999999999985E-3</v>
      </c>
      <c r="G24" s="140">
        <f>SUM(G21:G23)</f>
        <v>9.9999999999999985E-3</v>
      </c>
      <c r="H24" s="1" t="s">
        <v>251</v>
      </c>
      <c r="I24" s="1"/>
      <c r="J24" s="150"/>
      <c r="K24" s="151"/>
      <c r="L24" s="146"/>
      <c r="M24" s="151"/>
    </row>
    <row r="25" spans="1:13" ht="30">
      <c r="A25" s="34" t="s">
        <v>66</v>
      </c>
      <c r="B25" s="97" t="s">
        <v>18</v>
      </c>
      <c r="C25" s="37"/>
      <c r="D25" s="37"/>
      <c r="E25" s="48"/>
      <c r="F25" s="48"/>
      <c r="G25" s="48"/>
      <c r="H25" s="95"/>
      <c r="I25" s="96" t="s">
        <v>66</v>
      </c>
      <c r="J25" s="215"/>
      <c r="K25" s="216"/>
      <c r="L25" s="158"/>
      <c r="M25" s="216"/>
    </row>
    <row r="26" spans="1:13" ht="45">
      <c r="A26" s="29">
        <v>1</v>
      </c>
      <c r="B26" s="47" t="s">
        <v>114</v>
      </c>
      <c r="C26" s="145" t="s">
        <v>88</v>
      </c>
      <c r="D26" s="145" t="s">
        <v>88</v>
      </c>
      <c r="E26" s="56">
        <f>1/4/100</f>
        <v>2.5000000000000001E-3</v>
      </c>
      <c r="F26" s="53">
        <f>IF(C26="0 - not considered at all",0*E26,IF(C26="1 -  planned, not implemented",1*E26/3,IF(C26="2 - partially implemented",2*E26/3,E26)))</f>
        <v>2.5000000000000001E-3</v>
      </c>
      <c r="G26" s="54">
        <f t="shared" ref="G26:G29" si="12">IF(D26="0 - not considered at all",0*$E26,IF(D26="1 -  planned, not implemented",1*$E26/3,IF(D26="2 - partially implemented",2*$E26/3,$E26)))</f>
        <v>2.5000000000000001E-3</v>
      </c>
      <c r="J26" s="215"/>
      <c r="K26" s="216"/>
      <c r="L26" s="158"/>
      <c r="M26" s="216"/>
    </row>
    <row r="27" spans="1:13" ht="60">
      <c r="A27" s="29">
        <v>2</v>
      </c>
      <c r="B27" s="47" t="s">
        <v>115</v>
      </c>
      <c r="C27" s="145" t="s">
        <v>88</v>
      </c>
      <c r="D27" s="145" t="s">
        <v>88</v>
      </c>
      <c r="E27" s="56">
        <f t="shared" ref="E27:E29" si="13">1/4/100</f>
        <v>2.5000000000000001E-3</v>
      </c>
      <c r="F27" s="90">
        <f t="shared" ref="F27:F29" si="14">IF(C27="0 - not considered at all",0*E27,IF(C27="1 -  planned, not implemented",1*E27/3,IF(C27="2 - partially implemented",2*E27/3,E27)))</f>
        <v>2.5000000000000001E-3</v>
      </c>
      <c r="G27" s="54">
        <f t="shared" si="12"/>
        <v>2.5000000000000001E-3</v>
      </c>
      <c r="J27" s="215"/>
      <c r="K27" s="216"/>
      <c r="L27" s="158"/>
      <c r="M27" s="216"/>
    </row>
    <row r="28" spans="1:13" ht="60">
      <c r="A28" s="29">
        <v>3</v>
      </c>
      <c r="B28" s="47" t="s">
        <v>116</v>
      </c>
      <c r="C28" s="145" t="s">
        <v>88</v>
      </c>
      <c r="D28" s="145" t="s">
        <v>88</v>
      </c>
      <c r="E28" s="56">
        <f t="shared" si="13"/>
        <v>2.5000000000000001E-3</v>
      </c>
      <c r="F28" s="90">
        <f t="shared" si="14"/>
        <v>2.5000000000000001E-3</v>
      </c>
      <c r="G28" s="54">
        <f t="shared" si="12"/>
        <v>2.5000000000000001E-3</v>
      </c>
      <c r="J28" s="215"/>
      <c r="K28" s="216"/>
      <c r="L28" s="158"/>
      <c r="M28" s="216"/>
    </row>
    <row r="29" spans="1:13" ht="45">
      <c r="A29" s="29">
        <v>4</v>
      </c>
      <c r="B29" s="47" t="s">
        <v>117</v>
      </c>
      <c r="C29" s="145" t="s">
        <v>88</v>
      </c>
      <c r="D29" s="145" t="s">
        <v>88</v>
      </c>
      <c r="E29" s="56">
        <f t="shared" si="13"/>
        <v>2.5000000000000001E-3</v>
      </c>
      <c r="F29" s="90">
        <f t="shared" si="14"/>
        <v>2.5000000000000001E-3</v>
      </c>
      <c r="G29" s="54">
        <f t="shared" si="12"/>
        <v>2.5000000000000001E-3</v>
      </c>
      <c r="J29" s="215"/>
      <c r="K29" s="216"/>
      <c r="L29" s="158"/>
      <c r="M29" s="216"/>
    </row>
    <row r="30" spans="1:13">
      <c r="A30" s="29" t="s">
        <v>3</v>
      </c>
      <c r="B30" s="40"/>
      <c r="C30" s="219" t="s">
        <v>78</v>
      </c>
      <c r="D30" s="220"/>
      <c r="E30" s="140">
        <f>SUM(E26:E29)</f>
        <v>0.01</v>
      </c>
      <c r="F30" s="140">
        <f>SUM(F26:F29)</f>
        <v>0.01</v>
      </c>
      <c r="G30" s="140">
        <f>SUM(G26:G29)</f>
        <v>0.01</v>
      </c>
      <c r="H30" s="1" t="s">
        <v>251</v>
      </c>
      <c r="I30" s="1"/>
      <c r="J30" s="146"/>
      <c r="K30" s="146"/>
      <c r="L30" s="146"/>
      <c r="M30" s="146"/>
    </row>
    <row r="31" spans="1:13" ht="60">
      <c r="A31" s="34" t="s">
        <v>67</v>
      </c>
      <c r="B31" s="97" t="s">
        <v>259</v>
      </c>
      <c r="H31" s="69"/>
      <c r="I31" s="82" t="s">
        <v>67</v>
      </c>
      <c r="J31" s="217"/>
      <c r="K31" s="217"/>
      <c r="L31" s="158"/>
      <c r="M31" s="217"/>
    </row>
    <row r="32" spans="1:13" ht="45">
      <c r="A32" s="29">
        <v>1</v>
      </c>
      <c r="B32" s="47" t="s">
        <v>146</v>
      </c>
      <c r="C32" s="145" t="s">
        <v>88</v>
      </c>
      <c r="D32" s="145" t="s">
        <v>88</v>
      </c>
      <c r="E32" s="56">
        <f t="shared" ref="E32:E35" si="15">1/4/100</f>
        <v>2.5000000000000001E-3</v>
      </c>
      <c r="F32" s="53">
        <f t="shared" ref="F32" si="16">IF(C32="0 - not considered at all",0*E32,IF(C32="1 -  planned, not implemented",1*E32/3,IF(C32="2 - partially implemented",2*E32/3,E32)))</f>
        <v>2.5000000000000001E-3</v>
      </c>
      <c r="G32" s="54">
        <f t="shared" ref="G32:G35" si="17">IF(D32="0 - not considered at all",0*$E32,IF(D32="1 -  planned, not implemented",1*$E32/3,IF(D32="2 - partially implemented",2*$E32/3,$E32)))</f>
        <v>2.5000000000000001E-3</v>
      </c>
      <c r="J32" s="217"/>
      <c r="K32" s="217"/>
      <c r="L32" s="158"/>
      <c r="M32" s="217"/>
    </row>
    <row r="33" spans="1:13" ht="45">
      <c r="A33" s="29">
        <v>2</v>
      </c>
      <c r="B33" s="94" t="s">
        <v>204</v>
      </c>
      <c r="C33" s="145" t="s">
        <v>88</v>
      </c>
      <c r="D33" s="145" t="s">
        <v>88</v>
      </c>
      <c r="E33" s="56">
        <f t="shared" si="15"/>
        <v>2.5000000000000001E-3</v>
      </c>
      <c r="F33" s="90">
        <f t="shared" ref="F33:F35" si="18">IF(C33="0 - not considered at all",0*E33,IF(C33="1 -  planned, not implemented",1*E33/3,IF(C33="2 - partially implemented",2*E33/3,E33)))</f>
        <v>2.5000000000000001E-3</v>
      </c>
      <c r="G33" s="54">
        <f t="shared" si="17"/>
        <v>2.5000000000000001E-3</v>
      </c>
      <c r="J33" s="217"/>
      <c r="K33" s="217"/>
      <c r="L33" s="158"/>
      <c r="M33" s="217"/>
    </row>
    <row r="34" spans="1:13" ht="30">
      <c r="A34" s="29">
        <v>3</v>
      </c>
      <c r="B34" s="47" t="s">
        <v>139</v>
      </c>
      <c r="C34" s="145" t="s">
        <v>88</v>
      </c>
      <c r="D34" s="145" t="s">
        <v>88</v>
      </c>
      <c r="E34" s="56">
        <f t="shared" si="15"/>
        <v>2.5000000000000001E-3</v>
      </c>
      <c r="F34" s="90">
        <f t="shared" si="18"/>
        <v>2.5000000000000001E-3</v>
      </c>
      <c r="G34" s="54">
        <f t="shared" si="17"/>
        <v>2.5000000000000001E-3</v>
      </c>
      <c r="J34" s="217"/>
      <c r="K34" s="217"/>
      <c r="L34" s="158"/>
      <c r="M34" s="217"/>
    </row>
    <row r="35" spans="1:13" ht="30">
      <c r="A35" s="29">
        <v>4</v>
      </c>
      <c r="B35" s="47" t="s">
        <v>130</v>
      </c>
      <c r="C35" s="145" t="s">
        <v>88</v>
      </c>
      <c r="D35" s="145" t="s">
        <v>88</v>
      </c>
      <c r="E35" s="56">
        <f t="shared" si="15"/>
        <v>2.5000000000000001E-3</v>
      </c>
      <c r="F35" s="90">
        <f t="shared" si="18"/>
        <v>2.5000000000000001E-3</v>
      </c>
      <c r="G35" s="54">
        <f t="shared" si="17"/>
        <v>2.5000000000000001E-3</v>
      </c>
      <c r="J35" s="217"/>
      <c r="K35" s="217"/>
      <c r="L35" s="158"/>
      <c r="M35" s="217"/>
    </row>
    <row r="36" spans="1:13">
      <c r="A36" s="29" t="s">
        <v>3</v>
      </c>
      <c r="B36" s="40"/>
      <c r="C36" s="219" t="s">
        <v>79</v>
      </c>
      <c r="D36" s="220"/>
      <c r="E36" s="140">
        <f>SUM(E32:E35)</f>
        <v>0.01</v>
      </c>
      <c r="F36" s="140">
        <f>SUM(F32:F35)</f>
        <v>0.01</v>
      </c>
      <c r="G36" s="140">
        <f>SUM(G32:G35)</f>
        <v>0.01</v>
      </c>
      <c r="H36" s="1" t="s">
        <v>251</v>
      </c>
      <c r="I36" s="1"/>
      <c r="J36" s="146"/>
      <c r="K36" s="146"/>
      <c r="L36" s="146"/>
      <c r="M36" s="146"/>
    </row>
    <row r="37" spans="1:13" ht="45">
      <c r="A37" s="34" t="s">
        <v>68</v>
      </c>
      <c r="B37" s="35" t="s">
        <v>19</v>
      </c>
      <c r="J37" s="146"/>
      <c r="K37" s="146"/>
      <c r="L37" s="146"/>
      <c r="M37" s="146"/>
    </row>
    <row r="38" spans="1:13" ht="30">
      <c r="A38" s="29">
        <v>1</v>
      </c>
      <c r="B38" s="47" t="s">
        <v>119</v>
      </c>
      <c r="C38" s="145" t="s">
        <v>88</v>
      </c>
      <c r="D38" s="145" t="s">
        <v>88</v>
      </c>
      <c r="E38" s="56">
        <f>2/3/100</f>
        <v>6.6666666666666662E-3</v>
      </c>
      <c r="F38" s="53">
        <f t="shared" ref="F38:F40" si="19">IF(C38="0 - not considered at all",0*E38,IF(C38="1 -  planned, not implemented",1*E38/3,IF(C38="2 - partially implemented",2*E38/3,E38)))</f>
        <v>6.6666666666666662E-3</v>
      </c>
      <c r="G38" s="54">
        <f t="shared" ref="G38:G40" si="20">IF(D38="0 - not considered at all",0*$E38,IF(D38="1 -  planned, not implemented",1*$E38/3,IF(D38="2 - partially implemented",2*$E38/3,$E38)))</f>
        <v>6.6666666666666662E-3</v>
      </c>
      <c r="I38" s="4" t="s">
        <v>68</v>
      </c>
      <c r="J38" s="225"/>
      <c r="K38" s="209"/>
      <c r="L38" s="146"/>
      <c r="M38" s="209"/>
    </row>
    <row r="39" spans="1:13" ht="30">
      <c r="A39" s="29">
        <v>2</v>
      </c>
      <c r="B39" s="47" t="s">
        <v>120</v>
      </c>
      <c r="C39" s="145" t="s">
        <v>88</v>
      </c>
      <c r="D39" s="145" t="s">
        <v>88</v>
      </c>
      <c r="E39" s="76">
        <f t="shared" ref="E39:E40" si="21">2/3/100</f>
        <v>6.6666666666666662E-3</v>
      </c>
      <c r="F39" s="90">
        <f t="shared" si="19"/>
        <v>6.6666666666666662E-3</v>
      </c>
      <c r="G39" s="54">
        <f t="shared" si="20"/>
        <v>6.6666666666666662E-3</v>
      </c>
      <c r="J39" s="226"/>
      <c r="K39" s="210"/>
      <c r="L39" s="146"/>
      <c r="M39" s="210"/>
    </row>
    <row r="40" spans="1:13" ht="30">
      <c r="A40" s="29">
        <v>3</v>
      </c>
      <c r="B40" s="47" t="s">
        <v>121</v>
      </c>
      <c r="C40" s="145" t="s">
        <v>88</v>
      </c>
      <c r="D40" s="145" t="s">
        <v>88</v>
      </c>
      <c r="E40" s="76">
        <f t="shared" si="21"/>
        <v>6.6666666666666662E-3</v>
      </c>
      <c r="F40" s="90">
        <f t="shared" si="19"/>
        <v>6.6666666666666662E-3</v>
      </c>
      <c r="G40" s="54">
        <f t="shared" si="20"/>
        <v>6.6666666666666662E-3</v>
      </c>
      <c r="J40" s="227"/>
      <c r="K40" s="211"/>
      <c r="L40" s="146"/>
      <c r="M40" s="211"/>
    </row>
    <row r="41" spans="1:13">
      <c r="A41" s="29" t="s">
        <v>3</v>
      </c>
      <c r="B41" s="40"/>
      <c r="C41" s="219" t="s">
        <v>80</v>
      </c>
      <c r="D41" s="220"/>
      <c r="E41" s="140">
        <f>SUM(E38:E40)</f>
        <v>1.9999999999999997E-2</v>
      </c>
      <c r="F41" s="140">
        <f>SUM(F38:F40)</f>
        <v>1.9999999999999997E-2</v>
      </c>
      <c r="G41" s="140">
        <f>SUM(G38:G40)</f>
        <v>1.9999999999999997E-2</v>
      </c>
      <c r="H41" s="1" t="s">
        <v>250</v>
      </c>
      <c r="I41" s="1"/>
      <c r="J41" s="146"/>
      <c r="K41" s="146"/>
      <c r="L41" s="146"/>
      <c r="M41" s="146"/>
    </row>
    <row r="42" spans="1:13" ht="30">
      <c r="A42" s="34" t="s">
        <v>69</v>
      </c>
      <c r="B42" s="35" t="s">
        <v>20</v>
      </c>
      <c r="J42" s="146"/>
      <c r="K42" s="146"/>
      <c r="L42" s="146"/>
      <c r="M42" s="146"/>
    </row>
    <row r="43" spans="1:13" ht="45">
      <c r="A43" s="29">
        <v>1</v>
      </c>
      <c r="B43" s="47" t="s">
        <v>123</v>
      </c>
      <c r="C43" s="145" t="s">
        <v>88</v>
      </c>
      <c r="D43" s="145" t="s">
        <v>88</v>
      </c>
      <c r="E43" s="56">
        <f>1/3/100</f>
        <v>3.3333333333333331E-3</v>
      </c>
      <c r="F43" s="53">
        <f t="shared" ref="F43:F45" si="22">IF(C43="0 - not considered at all",0*E43,IF(C43="1 -  planned, not implemented",1*E43/3,IF(C43="2 - partially implemented",2*E43/3,E43)))</f>
        <v>3.3333333333333331E-3</v>
      </c>
      <c r="G43" s="54">
        <f t="shared" ref="G43:G45" si="23">IF(D43="0 - not considered at all",0*$E43,IF(D43="1 -  planned, not implemented",1*$E43/3,IF(D43="2 - partially implemented",2*$E43/3,$E43)))</f>
        <v>3.3333333333333331E-3</v>
      </c>
      <c r="I43" s="4" t="s">
        <v>68</v>
      </c>
      <c r="J43" s="225"/>
      <c r="K43" s="209"/>
      <c r="L43" s="146"/>
      <c r="M43" s="209"/>
    </row>
    <row r="44" spans="1:13" ht="30">
      <c r="A44" s="29">
        <v>2</v>
      </c>
      <c r="B44" s="47" t="s">
        <v>122</v>
      </c>
      <c r="C44" s="145" t="s">
        <v>88</v>
      </c>
      <c r="D44" s="145" t="s">
        <v>88</v>
      </c>
      <c r="E44" s="56">
        <f t="shared" ref="E44:E45" si="24">1/3/100</f>
        <v>3.3333333333333331E-3</v>
      </c>
      <c r="F44" s="90">
        <f t="shared" si="22"/>
        <v>3.3333333333333331E-3</v>
      </c>
      <c r="G44" s="54">
        <f t="shared" si="23"/>
        <v>3.3333333333333331E-3</v>
      </c>
      <c r="J44" s="226"/>
      <c r="K44" s="210"/>
      <c r="L44" s="146"/>
      <c r="M44" s="210"/>
    </row>
    <row r="45" spans="1:13" ht="30">
      <c r="A45" s="29">
        <v>3</v>
      </c>
      <c r="B45" s="47" t="s">
        <v>124</v>
      </c>
      <c r="C45" s="145" t="s">
        <v>88</v>
      </c>
      <c r="D45" s="145" t="s">
        <v>88</v>
      </c>
      <c r="E45" s="56">
        <f t="shared" si="24"/>
        <v>3.3333333333333331E-3</v>
      </c>
      <c r="F45" s="90">
        <f t="shared" si="22"/>
        <v>3.3333333333333331E-3</v>
      </c>
      <c r="G45" s="54">
        <f t="shared" si="23"/>
        <v>3.3333333333333331E-3</v>
      </c>
      <c r="J45" s="227"/>
      <c r="K45" s="211"/>
      <c r="L45" s="146"/>
      <c r="M45" s="211"/>
    </row>
    <row r="46" spans="1:13" ht="15.75" thickBot="1">
      <c r="A46" s="29" t="s">
        <v>3</v>
      </c>
      <c r="B46" s="40"/>
      <c r="C46" s="219" t="s">
        <v>81</v>
      </c>
      <c r="D46" s="220"/>
      <c r="E46" s="140">
        <f>SUM(E43:E45)</f>
        <v>9.9999999999999985E-3</v>
      </c>
      <c r="F46" s="140">
        <f>SUM(F43:F45)</f>
        <v>9.9999999999999985E-3</v>
      </c>
      <c r="G46" s="140">
        <f>SUM(G43:G45)</f>
        <v>9.9999999999999985E-3</v>
      </c>
      <c r="H46" s="1" t="s">
        <v>251</v>
      </c>
      <c r="I46" s="1"/>
    </row>
    <row r="47" spans="1:13" ht="15.75" thickBot="1">
      <c r="C47" s="221" t="s">
        <v>219</v>
      </c>
      <c r="D47" s="222"/>
      <c r="E47" s="49">
        <f>SUM(E9,E14,E19,E24,E30,E36,E41,E46)</f>
        <v>9.9999999999999992E-2</v>
      </c>
      <c r="F47" s="49">
        <f>SUM(F9,F14,F19,F24,F30,F36,F41,F46)</f>
        <v>9.9999999999999992E-2</v>
      </c>
      <c r="G47" s="49">
        <f>SUM(G9,G14,G19,G24,G30,G36,G41,G46)</f>
        <v>9.799999999999999E-2</v>
      </c>
      <c r="I47" s="141"/>
    </row>
    <row r="48" spans="1:13">
      <c r="C48" s="223" t="s">
        <v>220</v>
      </c>
      <c r="D48" s="223"/>
      <c r="E48" s="38">
        <v>10</v>
      </c>
      <c r="F48" s="38">
        <v>10</v>
      </c>
      <c r="G48" s="38">
        <v>10</v>
      </c>
    </row>
    <row r="49" spans="1:13" customFormat="1" ht="32.25" customHeight="1">
      <c r="A49" s="207" t="s">
        <v>215</v>
      </c>
      <c r="B49" s="207"/>
      <c r="C49" s="208" t="s">
        <v>216</v>
      </c>
      <c r="D49" s="208"/>
      <c r="E49" s="208"/>
      <c r="F49" s="208"/>
      <c r="G49" s="208"/>
      <c r="H49" s="208"/>
      <c r="I49" s="88"/>
      <c r="J49" s="52"/>
      <c r="K49" s="52"/>
      <c r="M49" s="52"/>
    </row>
  </sheetData>
  <sheetProtection password="C7FA" sheet="1" objects="1" scenarios="1" formatRows="0"/>
  <mergeCells count="36">
    <mergeCell ref="J20:J23"/>
    <mergeCell ref="K20:K23"/>
    <mergeCell ref="J38:J40"/>
    <mergeCell ref="K38:K40"/>
    <mergeCell ref="J25:J29"/>
    <mergeCell ref="K25:K29"/>
    <mergeCell ref="J31:J35"/>
    <mergeCell ref="K31:K35"/>
    <mergeCell ref="J3:J8"/>
    <mergeCell ref="K3:K8"/>
    <mergeCell ref="J10:J13"/>
    <mergeCell ref="K10:K13"/>
    <mergeCell ref="J15:J18"/>
    <mergeCell ref="K15:K18"/>
    <mergeCell ref="M3:M8"/>
    <mergeCell ref="M10:M13"/>
    <mergeCell ref="M15:M18"/>
    <mergeCell ref="M20:M23"/>
    <mergeCell ref="M25:M29"/>
    <mergeCell ref="M31:M35"/>
    <mergeCell ref="A49:B49"/>
    <mergeCell ref="C49:H49"/>
    <mergeCell ref="M38:M40"/>
    <mergeCell ref="M43:M45"/>
    <mergeCell ref="J43:J45"/>
    <mergeCell ref="K43:K45"/>
    <mergeCell ref="C36:D36"/>
    <mergeCell ref="C41:D41"/>
    <mergeCell ref="C46:D46"/>
    <mergeCell ref="C48:D48"/>
    <mergeCell ref="C47:D47"/>
    <mergeCell ref="C9:D9"/>
    <mergeCell ref="C14:D14"/>
    <mergeCell ref="C19:D19"/>
    <mergeCell ref="C24:D24"/>
    <mergeCell ref="C30:D30"/>
  </mergeCells>
  <phoneticPr fontId="6" type="noConversion"/>
  <dataValidations count="1">
    <dataValidation type="list" allowBlank="1" showInputMessage="1" showErrorMessage="1" sqref="C38:D40 C32:D35 C26:D29 C21:D23 C16:D18 C11:D13 C43:D45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4" max="16383" man="1"/>
    <brk id="24" max="16383" man="1"/>
  </rowBreaks>
  <colBreaks count="1" manualBreakCount="1">
    <brk id="8" max="1048575" man="1"/>
  </colBreaks>
  <drawing r:id="rId2"/>
  <legacyDrawingHF r:id="rId3"/>
</worksheet>
</file>

<file path=xl/worksheets/sheet5.xml><?xml version="1.0" encoding="utf-8"?>
<worksheet xmlns="http://schemas.openxmlformats.org/spreadsheetml/2006/main" xmlns:r="http://schemas.openxmlformats.org/officeDocument/2006/relationships">
  <dimension ref="A2:N7"/>
  <sheetViews>
    <sheetView workbookViewId="0"/>
  </sheetViews>
  <sheetFormatPr defaultRowHeight="15"/>
  <cols>
    <col min="1" max="1" width="18.28515625" customWidth="1"/>
  </cols>
  <sheetData>
    <row r="2" spans="1:14">
      <c r="A2" s="224" t="s">
        <v>255</v>
      </c>
      <c r="B2" s="228"/>
      <c r="C2" s="228"/>
      <c r="D2" s="228"/>
      <c r="E2" s="228"/>
      <c r="F2" s="228"/>
      <c r="G2" s="228"/>
      <c r="H2" s="228"/>
      <c r="I2" s="228"/>
      <c r="J2" s="228"/>
      <c r="K2" s="228"/>
      <c r="L2" s="228"/>
      <c r="M2" s="228"/>
      <c r="N2" s="228"/>
    </row>
    <row r="3" spans="1:14">
      <c r="A3" s="228"/>
      <c r="B3" s="228"/>
      <c r="C3" s="228"/>
      <c r="D3" s="228"/>
      <c r="E3" s="228"/>
      <c r="F3" s="228"/>
      <c r="G3" s="228"/>
      <c r="H3" s="228"/>
      <c r="I3" s="228"/>
      <c r="J3" s="228"/>
      <c r="K3" s="228"/>
      <c r="L3" s="228"/>
      <c r="M3" s="228"/>
      <c r="N3" s="228"/>
    </row>
    <row r="4" spans="1:14">
      <c r="B4" s="64" t="s">
        <v>230</v>
      </c>
      <c r="C4" s="50"/>
      <c r="D4" s="50"/>
      <c r="E4" s="50"/>
      <c r="F4" s="50"/>
      <c r="G4" s="50"/>
      <c r="H4" s="50"/>
      <c r="I4" s="50"/>
      <c r="J4" s="50"/>
      <c r="K4" s="50"/>
      <c r="L4" s="50"/>
      <c r="M4" s="50"/>
      <c r="N4" s="50"/>
    </row>
    <row r="5" spans="1:14">
      <c r="A5" t="s">
        <v>213</v>
      </c>
      <c r="B5" s="138">
        <v>100</v>
      </c>
      <c r="C5" s="50"/>
      <c r="D5" s="50"/>
      <c r="E5" s="50"/>
      <c r="F5" s="50"/>
      <c r="G5" s="50"/>
      <c r="H5" s="50"/>
      <c r="I5" s="50"/>
      <c r="J5" s="50"/>
      <c r="K5" s="50"/>
      <c r="L5" s="50"/>
      <c r="M5" s="50"/>
      <c r="N5" s="50"/>
    </row>
    <row r="6" spans="1:14">
      <c r="A6" t="s">
        <v>214</v>
      </c>
      <c r="B6" s="139">
        <v>100</v>
      </c>
      <c r="C6" s="50"/>
      <c r="D6" s="50"/>
      <c r="E6" s="50"/>
      <c r="F6" s="50"/>
      <c r="G6" s="50"/>
      <c r="H6" s="50"/>
      <c r="I6" s="50"/>
      <c r="J6" s="50"/>
      <c r="K6" s="50"/>
      <c r="L6" s="50"/>
      <c r="M6" s="50"/>
      <c r="N6" s="50"/>
    </row>
    <row r="7" spans="1:14">
      <c r="B7" s="50"/>
      <c r="C7" s="50"/>
      <c r="D7" s="50"/>
      <c r="E7" s="50"/>
      <c r="F7" s="50"/>
      <c r="G7" s="50"/>
      <c r="H7" s="50"/>
      <c r="I7" s="50"/>
      <c r="J7" s="50"/>
      <c r="K7" s="50"/>
      <c r="L7" s="50"/>
      <c r="M7" s="50"/>
      <c r="N7" s="50"/>
    </row>
  </sheetData>
  <sheetProtection password="C7FA" sheet="1" objects="1" scenarios="1" formatRows="0"/>
  <mergeCells count="1">
    <mergeCell ref="A2:N3"/>
  </mergeCells>
  <phoneticPr fontId="6" type="noConversion"/>
  <pageMargins left="0.70866141732283472" right="0.5118110236220472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dimension ref="A1:M25"/>
  <sheetViews>
    <sheetView zoomScaleNormal="100" workbookViewId="0">
      <selection activeCell="C19" sqref="C19:D21"/>
    </sheetView>
  </sheetViews>
  <sheetFormatPr defaultColWidth="34.5703125" defaultRowHeight="15"/>
  <cols>
    <col min="1" max="1" width="4.140625" style="29" customWidth="1"/>
    <col min="2" max="2" width="38.85546875" style="45" customWidth="1"/>
    <col min="3" max="3" width="20.140625" style="29" customWidth="1"/>
    <col min="4" max="4" width="18.28515625" style="29" customWidth="1"/>
    <col min="5" max="5" width="7.5703125" style="72" hidden="1" customWidth="1"/>
    <col min="6" max="7" width="8.7109375" style="72" customWidth="1"/>
    <col min="8" max="8" width="6" style="29" customWidth="1"/>
    <col min="9" max="9" width="3.42578125" style="29" customWidth="1"/>
    <col min="10" max="10" width="31.42578125" style="29" customWidth="1"/>
    <col min="11" max="11" width="26.28515625" style="29" customWidth="1"/>
    <col min="12" max="12" width="21.85546875" style="29" hidden="1" customWidth="1"/>
    <col min="13" max="13" width="31.85546875" style="29" customWidth="1"/>
    <col min="14" max="14" width="3" style="29" bestFit="1" customWidth="1"/>
    <col min="15" max="16384" width="34.5703125" style="29"/>
  </cols>
  <sheetData>
    <row r="1" spans="1:13">
      <c r="A1" s="15" t="s">
        <v>70</v>
      </c>
      <c r="B1" s="27"/>
      <c r="C1" s="15"/>
      <c r="D1" s="27"/>
      <c r="E1" s="15"/>
      <c r="F1" s="15"/>
      <c r="G1" s="27"/>
      <c r="H1" s="15"/>
      <c r="I1" s="27"/>
      <c r="J1" s="15"/>
      <c r="K1" s="27"/>
      <c r="L1" s="28"/>
      <c r="M1" s="27"/>
    </row>
    <row r="2" spans="1:13" s="32" customFormat="1" ht="75">
      <c r="A2" s="74" t="s">
        <v>5</v>
      </c>
      <c r="B2" s="99" t="s">
        <v>61</v>
      </c>
      <c r="C2" s="130" t="s">
        <v>37</v>
      </c>
      <c r="D2" s="22" t="s">
        <v>205</v>
      </c>
      <c r="E2" s="23" t="s">
        <v>222</v>
      </c>
      <c r="F2" s="23" t="s">
        <v>4</v>
      </c>
      <c r="G2" s="24" t="s">
        <v>206</v>
      </c>
      <c r="H2" s="100"/>
      <c r="I2" s="100"/>
      <c r="J2" s="101" t="s">
        <v>207</v>
      </c>
      <c r="K2" s="102" t="s">
        <v>225</v>
      </c>
      <c r="L2" s="100"/>
      <c r="M2" s="103" t="s">
        <v>210</v>
      </c>
    </row>
    <row r="3" spans="1:13" ht="45">
      <c r="A3" s="34" t="s">
        <v>71</v>
      </c>
      <c r="B3" s="35" t="s">
        <v>22</v>
      </c>
      <c r="C3" s="37"/>
      <c r="D3" s="37"/>
      <c r="I3" s="4" t="s">
        <v>71</v>
      </c>
      <c r="J3" s="209"/>
      <c r="K3" s="209"/>
      <c r="L3" s="146"/>
      <c r="M3" s="209"/>
    </row>
    <row r="4" spans="1:13" s="39" customFormat="1" ht="30">
      <c r="A4" s="39">
        <v>1</v>
      </c>
      <c r="B4" s="87" t="s">
        <v>92</v>
      </c>
      <c r="C4" s="145" t="s">
        <v>88</v>
      </c>
      <c r="D4" s="145" t="s">
        <v>38</v>
      </c>
      <c r="E4" s="56">
        <f>5/7/100</f>
        <v>7.1428571428571426E-3</v>
      </c>
      <c r="F4" s="53">
        <f>IF(C4="0 - not considered at all",0*E4,IF(C4="1 -  planned, not implemented",1*E4/3,IF(C4="2 - partially implemented",2*E4/3,E4)))</f>
        <v>7.1428571428571426E-3</v>
      </c>
      <c r="G4" s="54">
        <f>IF(D4="0 - not considered at all",0*$E4,IF(D4="1 -  planned, not implemented",1*$E4/3,IF(D4="2 - partially implemented",2*$E4/3,$E4)))</f>
        <v>0</v>
      </c>
      <c r="J4" s="210"/>
      <c r="K4" s="210"/>
      <c r="L4" s="147" t="s">
        <v>38</v>
      </c>
      <c r="M4" s="210"/>
    </row>
    <row r="5" spans="1:13" s="39" customFormat="1" ht="45">
      <c r="A5" s="39">
        <v>2</v>
      </c>
      <c r="B5" s="87" t="s">
        <v>98</v>
      </c>
      <c r="C5" s="145" t="s">
        <v>88</v>
      </c>
      <c r="D5" s="145" t="s">
        <v>38</v>
      </c>
      <c r="E5" s="56">
        <f t="shared" ref="E5:E10" si="0">5/7/100</f>
        <v>7.1428571428571426E-3</v>
      </c>
      <c r="F5" s="90">
        <f t="shared" ref="F5:F10" si="1">IF(C5="0 - not considered at all",0*E5,IF(C5="1 -  planned, not implemented",1*E5/3,IF(C5="2 - partially implemented",2*E5/3,E5)))</f>
        <v>7.1428571428571426E-3</v>
      </c>
      <c r="G5" s="54">
        <f t="shared" ref="G5:G10" si="2">IF(D5="0 - not considered at all",0*$E5,IF(D5="1 -  planned, not implemented",1*$E5/3,IF(D5="2 - partially implemented",2*$E5/3,$E5)))</f>
        <v>0</v>
      </c>
      <c r="J5" s="210"/>
      <c r="K5" s="210"/>
      <c r="L5" s="147" t="s">
        <v>86</v>
      </c>
      <c r="M5" s="210"/>
    </row>
    <row r="6" spans="1:13" s="39" customFormat="1" ht="30">
      <c r="A6" s="39">
        <v>3</v>
      </c>
      <c r="B6" s="87" t="s">
        <v>99</v>
      </c>
      <c r="C6" s="145" t="s">
        <v>88</v>
      </c>
      <c r="D6" s="145" t="s">
        <v>38</v>
      </c>
      <c r="E6" s="56">
        <f t="shared" si="0"/>
        <v>7.1428571428571426E-3</v>
      </c>
      <c r="F6" s="90">
        <f t="shared" si="1"/>
        <v>7.1428571428571426E-3</v>
      </c>
      <c r="G6" s="54">
        <f t="shared" si="2"/>
        <v>0</v>
      </c>
      <c r="J6" s="210"/>
      <c r="K6" s="210"/>
      <c r="L6" s="147" t="s">
        <v>87</v>
      </c>
      <c r="M6" s="210"/>
    </row>
    <row r="7" spans="1:13" s="39" customFormat="1" ht="45">
      <c r="A7" s="39">
        <v>4</v>
      </c>
      <c r="B7" s="87" t="s">
        <v>100</v>
      </c>
      <c r="C7" s="145" t="s">
        <v>88</v>
      </c>
      <c r="D7" s="145" t="s">
        <v>38</v>
      </c>
      <c r="E7" s="56">
        <f t="shared" si="0"/>
        <v>7.1428571428571426E-3</v>
      </c>
      <c r="F7" s="90">
        <f t="shared" si="1"/>
        <v>7.1428571428571426E-3</v>
      </c>
      <c r="G7" s="54">
        <f t="shared" si="2"/>
        <v>0</v>
      </c>
      <c r="J7" s="210"/>
      <c r="K7" s="210"/>
      <c r="L7" s="147" t="s">
        <v>88</v>
      </c>
      <c r="M7" s="210"/>
    </row>
    <row r="8" spans="1:13" s="39" customFormat="1" ht="30">
      <c r="A8" s="39">
        <v>5</v>
      </c>
      <c r="B8" s="87" t="s">
        <v>101</v>
      </c>
      <c r="C8" s="145" t="s">
        <v>88</v>
      </c>
      <c r="D8" s="145" t="s">
        <v>38</v>
      </c>
      <c r="E8" s="56">
        <f t="shared" si="0"/>
        <v>7.1428571428571426E-3</v>
      </c>
      <c r="F8" s="90">
        <f t="shared" si="1"/>
        <v>7.1428571428571426E-3</v>
      </c>
      <c r="G8" s="54">
        <f t="shared" si="2"/>
        <v>0</v>
      </c>
      <c r="J8" s="210"/>
      <c r="K8" s="210"/>
      <c r="L8" s="146"/>
      <c r="M8" s="210"/>
    </row>
    <row r="9" spans="1:13" s="39" customFormat="1" ht="30">
      <c r="A9" s="39">
        <v>6</v>
      </c>
      <c r="B9" s="87" t="s">
        <v>151</v>
      </c>
      <c r="C9" s="145" t="s">
        <v>88</v>
      </c>
      <c r="D9" s="145" t="s">
        <v>38</v>
      </c>
      <c r="E9" s="56">
        <f t="shared" si="0"/>
        <v>7.1428571428571426E-3</v>
      </c>
      <c r="F9" s="90">
        <f t="shared" si="1"/>
        <v>7.1428571428571426E-3</v>
      </c>
      <c r="G9" s="54">
        <f t="shared" si="2"/>
        <v>0</v>
      </c>
      <c r="J9" s="210"/>
      <c r="K9" s="210"/>
      <c r="L9" s="146"/>
      <c r="M9" s="210"/>
    </row>
    <row r="10" spans="1:13" s="39" customFormat="1" ht="30">
      <c r="A10" s="39">
        <v>7</v>
      </c>
      <c r="B10" s="87" t="s">
        <v>193</v>
      </c>
      <c r="C10" s="145" t="s">
        <v>88</v>
      </c>
      <c r="D10" s="145" t="s">
        <v>38</v>
      </c>
      <c r="E10" s="56">
        <f t="shared" si="0"/>
        <v>7.1428571428571426E-3</v>
      </c>
      <c r="F10" s="90">
        <f t="shared" si="1"/>
        <v>7.1428571428571426E-3</v>
      </c>
      <c r="G10" s="54">
        <f t="shared" si="2"/>
        <v>0</v>
      </c>
      <c r="J10" s="211"/>
      <c r="K10" s="211"/>
      <c r="L10" s="146"/>
      <c r="M10" s="211"/>
    </row>
    <row r="11" spans="1:13">
      <c r="A11" s="100" t="s">
        <v>3</v>
      </c>
      <c r="B11" s="40"/>
      <c r="C11" s="55" t="s">
        <v>82</v>
      </c>
      <c r="D11" s="41"/>
      <c r="E11" s="58">
        <f>SUM(E4:E10)</f>
        <v>0.05</v>
      </c>
      <c r="F11" s="140">
        <f>SUM(F4:F10)</f>
        <v>0.05</v>
      </c>
      <c r="G11" s="140">
        <f>SUM(G4:G10)</f>
        <v>0</v>
      </c>
      <c r="H11" s="1" t="s">
        <v>256</v>
      </c>
      <c r="I11" s="1"/>
      <c r="J11" s="146"/>
      <c r="K11" s="146"/>
      <c r="L11" s="146"/>
      <c r="M11" s="146"/>
    </row>
    <row r="12" spans="1:13" ht="30">
      <c r="A12" s="34" t="s">
        <v>72</v>
      </c>
      <c r="B12" s="35" t="s">
        <v>23</v>
      </c>
      <c r="H12" s="69"/>
      <c r="I12" s="71" t="s">
        <v>72</v>
      </c>
      <c r="J12" s="217"/>
      <c r="K12" s="217"/>
      <c r="L12" s="158"/>
      <c r="M12" s="217"/>
    </row>
    <row r="13" spans="1:13" ht="30">
      <c r="A13" s="104">
        <v>1</v>
      </c>
      <c r="B13" s="87" t="s">
        <v>90</v>
      </c>
      <c r="C13" s="145" t="s">
        <v>88</v>
      </c>
      <c r="D13" s="145" t="s">
        <v>88</v>
      </c>
      <c r="E13" s="76">
        <f>2/4/100</f>
        <v>5.0000000000000001E-3</v>
      </c>
      <c r="F13" s="90">
        <f t="shared" ref="F13:F15" si="3">IF(C13="0 - not considered at all",0*E13,IF(C13="1 -  planned, not implemented",1*E13/3,IF(C13="2 - partially implemented",2*E13/3,E13)))</f>
        <v>5.0000000000000001E-3</v>
      </c>
      <c r="G13" s="54">
        <f t="shared" ref="G13:G15" si="4">IF(D13="0 - not considered at all",0*$E13,IF(D13="1 -  planned, not implemented",1*$E13/3,IF(D13="2 - partially implemented",2*$E13/3,$E13)))</f>
        <v>5.0000000000000001E-3</v>
      </c>
      <c r="J13" s="217"/>
      <c r="K13" s="217"/>
      <c r="L13" s="158"/>
      <c r="M13" s="217"/>
    </row>
    <row r="14" spans="1:13" ht="30">
      <c r="A14" s="29">
        <v>2</v>
      </c>
      <c r="B14" s="87" t="s">
        <v>94</v>
      </c>
      <c r="C14" s="145" t="s">
        <v>88</v>
      </c>
      <c r="D14" s="145" t="s">
        <v>88</v>
      </c>
      <c r="E14" s="76">
        <f t="shared" ref="E14:E16" si="5">2/4/100</f>
        <v>5.0000000000000001E-3</v>
      </c>
      <c r="F14" s="90">
        <f t="shared" si="3"/>
        <v>5.0000000000000001E-3</v>
      </c>
      <c r="G14" s="54">
        <f t="shared" si="4"/>
        <v>5.0000000000000001E-3</v>
      </c>
      <c r="J14" s="217"/>
      <c r="K14" s="217"/>
      <c r="L14" s="158"/>
      <c r="M14" s="217"/>
    </row>
    <row r="15" spans="1:13" ht="30">
      <c r="A15" s="29">
        <v>3</v>
      </c>
      <c r="B15" s="26" t="s">
        <v>95</v>
      </c>
      <c r="C15" s="145" t="s">
        <v>88</v>
      </c>
      <c r="D15" s="145" t="s">
        <v>88</v>
      </c>
      <c r="E15" s="76">
        <f t="shared" si="5"/>
        <v>5.0000000000000001E-3</v>
      </c>
      <c r="F15" s="90">
        <f t="shared" si="3"/>
        <v>5.0000000000000001E-3</v>
      </c>
      <c r="G15" s="54">
        <f t="shared" si="4"/>
        <v>5.0000000000000001E-3</v>
      </c>
      <c r="J15" s="217"/>
      <c r="K15" s="217"/>
      <c r="L15" s="158"/>
      <c r="M15" s="217"/>
    </row>
    <row r="16" spans="1:13" ht="30">
      <c r="A16" s="29">
        <v>4</v>
      </c>
      <c r="B16" s="105" t="s">
        <v>96</v>
      </c>
      <c r="C16" s="145" t="s">
        <v>88</v>
      </c>
      <c r="D16" s="145" t="s">
        <v>88</v>
      </c>
      <c r="E16" s="76">
        <f t="shared" si="5"/>
        <v>5.0000000000000001E-3</v>
      </c>
      <c r="F16" s="90">
        <f t="shared" ref="F16" si="6">IF(C16="0 - not considered at all",0*E16,IF(C16="1 -  planned, not implemented",1*E16/3,IF(C16="2 - partially implemented",2*E16/3,E16)))</f>
        <v>5.0000000000000001E-3</v>
      </c>
      <c r="G16" s="54">
        <f>IF(D16="0 - not considered at all",0*$E16,IF(D16="1 -  planned, not implemented",1*$E16/3,IF(D16="2 - partially implemented",2*$E16/3,$E16)))</f>
        <v>5.0000000000000001E-3</v>
      </c>
      <c r="J16" s="217"/>
      <c r="K16" s="217"/>
      <c r="L16" s="158"/>
      <c r="M16" s="217"/>
    </row>
    <row r="17" spans="1:13">
      <c r="A17" s="100" t="s">
        <v>3</v>
      </c>
      <c r="B17" s="108"/>
      <c r="C17" s="106" t="s">
        <v>83</v>
      </c>
      <c r="D17" s="79"/>
      <c r="E17" s="66">
        <f>SUM(E13:E16)</f>
        <v>0.02</v>
      </c>
      <c r="F17" s="152">
        <f>SUM(F13:F16)</f>
        <v>0.02</v>
      </c>
      <c r="G17" s="152">
        <f>SUM(G13:G16)</f>
        <v>0.02</v>
      </c>
      <c r="H17" s="1" t="s">
        <v>250</v>
      </c>
      <c r="I17" s="1"/>
      <c r="J17" s="150"/>
      <c r="K17" s="151"/>
      <c r="L17" s="161"/>
      <c r="M17" s="151"/>
    </row>
    <row r="18" spans="1:13" ht="33.75" customHeight="1">
      <c r="A18" s="67" t="s">
        <v>73</v>
      </c>
      <c r="B18" s="68" t="s">
        <v>24</v>
      </c>
      <c r="C18" s="69"/>
      <c r="D18" s="69"/>
      <c r="E18" s="69"/>
      <c r="F18" s="69"/>
      <c r="G18" s="69"/>
      <c r="H18" s="69"/>
      <c r="I18" s="82" t="s">
        <v>73</v>
      </c>
      <c r="J18" s="225"/>
      <c r="K18" s="212"/>
      <c r="L18" s="146"/>
      <c r="M18" s="212"/>
    </row>
    <row r="19" spans="1:13" ht="60">
      <c r="A19" s="29">
        <v>1</v>
      </c>
      <c r="B19" s="26" t="s">
        <v>91</v>
      </c>
      <c r="C19" s="145" t="s">
        <v>88</v>
      </c>
      <c r="D19" s="145" t="s">
        <v>88</v>
      </c>
      <c r="E19" s="76">
        <f>3/3/100</f>
        <v>0.01</v>
      </c>
      <c r="F19" s="90">
        <f t="shared" ref="F19" si="7">IF(C19="0 - not considered at all",0*E19,IF(C19="1 -  planned, not implemented",1*E19/3,IF(C19="2 - partially implemented",2*E19/3,E19)))</f>
        <v>0.01</v>
      </c>
      <c r="G19" s="54">
        <f t="shared" ref="G19" si="8">IF(D19="0 - not considered at all",0*$E19,IF(D19="1 -  planned, not implemented",1*$E19/3,IF(D19="2 - partially implemented",2*$E19/3,$E19)))</f>
        <v>0.01</v>
      </c>
      <c r="J19" s="226"/>
      <c r="K19" s="213"/>
      <c r="L19" s="146"/>
      <c r="M19" s="213"/>
    </row>
    <row r="20" spans="1:13" ht="45">
      <c r="A20" s="29">
        <v>2</v>
      </c>
      <c r="B20" s="26" t="s">
        <v>93</v>
      </c>
      <c r="C20" s="145" t="s">
        <v>88</v>
      </c>
      <c r="D20" s="145" t="s">
        <v>38</v>
      </c>
      <c r="E20" s="76">
        <f t="shared" ref="E20:E21" si="9">3/3/100</f>
        <v>0.01</v>
      </c>
      <c r="F20" s="90">
        <f t="shared" ref="F20:F21" si="10">IF(C20="0 - not considered at all",0*E20,IF(C20="1 -  planned, not implemented",1*E20/3,IF(C20="2 - partially implemented",2*E20/3,E20)))</f>
        <v>0.01</v>
      </c>
      <c r="G20" s="54">
        <f t="shared" ref="G20:G21" si="11">IF(D20="0 - not considered at all",0*$E20,IF(D20="1 -  planned, not implemented",1*$E20/3,IF(D20="2 - partially implemented",2*$E20/3,$E20)))</f>
        <v>0</v>
      </c>
      <c r="J20" s="226"/>
      <c r="K20" s="213"/>
      <c r="L20" s="146"/>
      <c r="M20" s="213"/>
    </row>
    <row r="21" spans="1:13" ht="30">
      <c r="A21" s="29">
        <v>3</v>
      </c>
      <c r="B21" s="26" t="s">
        <v>97</v>
      </c>
      <c r="C21" s="145" t="s">
        <v>88</v>
      </c>
      <c r="D21" s="145" t="s">
        <v>88</v>
      </c>
      <c r="E21" s="76">
        <f t="shared" si="9"/>
        <v>0.01</v>
      </c>
      <c r="F21" s="90">
        <f t="shared" si="10"/>
        <v>0.01</v>
      </c>
      <c r="G21" s="54">
        <f t="shared" si="11"/>
        <v>0.01</v>
      </c>
      <c r="J21" s="227"/>
      <c r="K21" s="214"/>
      <c r="L21" s="146"/>
      <c r="M21" s="214"/>
    </row>
    <row r="22" spans="1:13" ht="15.75" thickBot="1">
      <c r="A22" s="100" t="s">
        <v>3</v>
      </c>
      <c r="B22" s="109"/>
      <c r="C22" s="219" t="s">
        <v>84</v>
      </c>
      <c r="D22" s="220"/>
      <c r="E22" s="42">
        <f>SUM(E19:E21)</f>
        <v>0.03</v>
      </c>
      <c r="F22" s="152">
        <f>SUM(F19:F21)</f>
        <v>0.03</v>
      </c>
      <c r="G22" s="152">
        <f>SUM(G19:G21)</f>
        <v>0.02</v>
      </c>
      <c r="H22" s="84" t="s">
        <v>252</v>
      </c>
      <c r="I22" s="84"/>
      <c r="J22" s="45"/>
      <c r="K22" s="45"/>
      <c r="L22" s="45"/>
      <c r="M22" s="45"/>
    </row>
    <row r="23" spans="1:13" ht="15.75" thickBot="1">
      <c r="C23" s="221" t="s">
        <v>224</v>
      </c>
      <c r="D23" s="222"/>
      <c r="E23" s="107">
        <f>SUM(E11,E17,E22)</f>
        <v>0.1</v>
      </c>
      <c r="F23" s="49">
        <f>SUM(F11,F17,F22)</f>
        <v>0.1</v>
      </c>
      <c r="G23" s="49">
        <f>SUM(G11,G17,G22)</f>
        <v>0.04</v>
      </c>
    </row>
    <row r="24" spans="1:13">
      <c r="C24" s="229" t="s">
        <v>223</v>
      </c>
      <c r="D24" s="229"/>
      <c r="E24" s="72">
        <v>10</v>
      </c>
      <c r="F24" s="72">
        <v>10</v>
      </c>
      <c r="G24" s="72">
        <v>10</v>
      </c>
    </row>
    <row r="25" spans="1:13" customFormat="1" ht="32.25" customHeight="1">
      <c r="A25" s="207" t="s">
        <v>215</v>
      </c>
      <c r="B25" s="207"/>
      <c r="C25" s="208" t="s">
        <v>216</v>
      </c>
      <c r="D25" s="208"/>
      <c r="E25" s="208"/>
      <c r="F25" s="208"/>
      <c r="G25" s="208"/>
      <c r="H25" s="208"/>
      <c r="I25" s="88"/>
      <c r="J25" s="52"/>
      <c r="K25" s="52"/>
      <c r="M25" s="52"/>
    </row>
  </sheetData>
  <sheetProtection password="C7FA" sheet="1" objects="1" scenarios="1" formatRows="0"/>
  <mergeCells count="14">
    <mergeCell ref="A25:B25"/>
    <mergeCell ref="C25:H25"/>
    <mergeCell ref="J12:J16"/>
    <mergeCell ref="K12:K16"/>
    <mergeCell ref="M12:M16"/>
    <mergeCell ref="C24:D24"/>
    <mergeCell ref="C23:D23"/>
    <mergeCell ref="C22:D22"/>
    <mergeCell ref="J3:J10"/>
    <mergeCell ref="K3:K10"/>
    <mergeCell ref="M3:M10"/>
    <mergeCell ref="J18:J21"/>
    <mergeCell ref="K18:K21"/>
    <mergeCell ref="M18:M21"/>
  </mergeCells>
  <phoneticPr fontId="6" type="noConversion"/>
  <dataValidations count="1">
    <dataValidation type="list" allowBlank="1" showInputMessage="1" showErrorMessage="1" sqref="C4:D10 C13:D16 C19: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1" max="16383" man="1"/>
  </rowBreaks>
  <colBreaks count="1" manualBreakCount="1">
    <brk id="8" max="1048575" man="1"/>
  </colBreaks>
  <drawing r:id="rId2"/>
  <legacyDrawingHF r:id="rId3"/>
</worksheet>
</file>

<file path=xl/worksheets/sheet7.xml><?xml version="1.0" encoding="utf-8"?>
<worksheet xmlns="http://schemas.openxmlformats.org/spreadsheetml/2006/main" xmlns:r="http://schemas.openxmlformats.org/officeDocument/2006/relationships">
  <dimension ref="A1:N29"/>
  <sheetViews>
    <sheetView zoomScaleNormal="100" workbookViewId="0">
      <selection activeCell="D12" sqref="D12"/>
    </sheetView>
  </sheetViews>
  <sheetFormatPr defaultColWidth="34.5703125" defaultRowHeight="15"/>
  <cols>
    <col min="1" max="1" width="4.140625" style="29" customWidth="1"/>
    <col min="2" max="2" width="40.5703125" style="45" customWidth="1"/>
    <col min="3" max="3" width="20.28515625" style="29" customWidth="1"/>
    <col min="4" max="4" width="20.42578125" style="29" customWidth="1"/>
    <col min="5" max="5" width="0.28515625" style="72" hidden="1" customWidth="1"/>
    <col min="6" max="7" width="8.7109375" style="72" customWidth="1"/>
    <col min="8" max="8" width="5.5703125" style="29" customWidth="1"/>
    <col min="9" max="9" width="3.42578125" style="29" customWidth="1"/>
    <col min="10" max="10" width="34.28515625" style="29" customWidth="1"/>
    <col min="11" max="11" width="24.42578125" style="29" customWidth="1"/>
    <col min="12" max="12" width="21.85546875" style="29" hidden="1" customWidth="1"/>
    <col min="13" max="13" width="33.140625" style="29" customWidth="1"/>
    <col min="14" max="14" width="3" style="29" bestFit="1" customWidth="1"/>
    <col min="15" max="16384" width="34.5703125" style="29"/>
  </cols>
  <sheetData>
    <row r="1" spans="1:13">
      <c r="A1" s="15" t="s">
        <v>89</v>
      </c>
      <c r="B1" s="27"/>
      <c r="C1" s="27"/>
      <c r="D1" s="27"/>
      <c r="E1" s="27"/>
      <c r="F1" s="27"/>
      <c r="G1" s="27"/>
      <c r="H1" s="27"/>
      <c r="I1" s="27"/>
      <c r="J1" s="27"/>
      <c r="K1" s="27"/>
      <c r="L1" s="27"/>
      <c r="M1" s="27"/>
    </row>
    <row r="2" spans="1:13" s="32" customFormat="1" ht="75">
      <c r="A2" s="74" t="s">
        <v>5</v>
      </c>
      <c r="B2" s="99" t="s">
        <v>61</v>
      </c>
      <c r="C2" s="130" t="s">
        <v>37</v>
      </c>
      <c r="D2" s="112" t="s">
        <v>205</v>
      </c>
      <c r="E2" s="23" t="s">
        <v>222</v>
      </c>
      <c r="F2" s="23" t="s">
        <v>4</v>
      </c>
      <c r="G2" s="24" t="s">
        <v>206</v>
      </c>
      <c r="H2" s="91"/>
      <c r="I2" s="100"/>
      <c r="J2" s="101" t="s">
        <v>207</v>
      </c>
      <c r="K2" s="102" t="s">
        <v>221</v>
      </c>
      <c r="L2" s="100"/>
      <c r="M2" s="103" t="s">
        <v>208</v>
      </c>
    </row>
    <row r="3" spans="1:13" ht="30">
      <c r="A3" s="34" t="s">
        <v>231</v>
      </c>
      <c r="B3" s="35" t="s">
        <v>102</v>
      </c>
      <c r="C3" s="37"/>
      <c r="D3" s="37"/>
      <c r="I3" s="4" t="s">
        <v>231</v>
      </c>
      <c r="J3" s="230"/>
      <c r="K3" s="209"/>
      <c r="L3" s="146"/>
      <c r="M3" s="209"/>
    </row>
    <row r="4" spans="1:13" s="39" customFormat="1" ht="30">
      <c r="A4" s="39">
        <v>1</v>
      </c>
      <c r="B4" s="25" t="s">
        <v>104</v>
      </c>
      <c r="C4" s="145" t="s">
        <v>88</v>
      </c>
      <c r="D4" s="145" t="s">
        <v>38</v>
      </c>
      <c r="E4" s="56">
        <f>5/7/100</f>
        <v>7.1428571428571426E-3</v>
      </c>
      <c r="F4" s="53">
        <f>IF(C4="0 - not considered at all",0*E4,IF(C4="1 -  planned, not implemented",1*E4/3,IF(C4="2 - partially implemented",2*E4/3,E4)))</f>
        <v>7.1428571428571426E-3</v>
      </c>
      <c r="G4" s="54">
        <f>IF(D4="0 - not considered at all",0*$E4,IF(D4="1 -  planned, not implemented",1*$E4/3,IF(D4="2 - partially implemented",2*$E4/3,$E4)))</f>
        <v>0</v>
      </c>
      <c r="J4" s="210"/>
      <c r="K4" s="210"/>
      <c r="L4" s="147" t="s">
        <v>38</v>
      </c>
      <c r="M4" s="210"/>
    </row>
    <row r="5" spans="1:13" s="39" customFormat="1" ht="30">
      <c r="A5" s="39">
        <v>2</v>
      </c>
      <c r="B5" s="62" t="s">
        <v>134</v>
      </c>
      <c r="C5" s="145" t="s">
        <v>88</v>
      </c>
      <c r="D5" s="145" t="s">
        <v>38</v>
      </c>
      <c r="E5" s="56">
        <f t="shared" ref="E5:E10" si="0">5/7/100</f>
        <v>7.1428571428571426E-3</v>
      </c>
      <c r="F5" s="53">
        <f t="shared" ref="F5:F10" si="1">IF(C5="0 - not considered at all",0*E5,IF(C5="1 -  planned, not implemented",1*E5/3,IF(C5="2 - partially implemented",2*E5/3,E5)))</f>
        <v>7.1428571428571426E-3</v>
      </c>
      <c r="G5" s="54">
        <f t="shared" ref="G5:G10" si="2">IF(D5="0 - not considered at all",0*$E5,IF(D5="1 -  planned, not implemented",1*$E5/3,IF(D5="2 - partially implemented",2*$E5/3,$E5)))</f>
        <v>0</v>
      </c>
      <c r="J5" s="210"/>
      <c r="K5" s="210"/>
      <c r="L5" s="147" t="s">
        <v>86</v>
      </c>
      <c r="M5" s="210"/>
    </row>
    <row r="6" spans="1:13" s="39" customFormat="1" ht="30">
      <c r="A6" s="39">
        <v>3</v>
      </c>
      <c r="B6" s="25" t="s">
        <v>103</v>
      </c>
      <c r="C6" s="145" t="s">
        <v>88</v>
      </c>
      <c r="D6" s="145" t="s">
        <v>38</v>
      </c>
      <c r="E6" s="56">
        <f t="shared" si="0"/>
        <v>7.1428571428571426E-3</v>
      </c>
      <c r="F6" s="53">
        <f t="shared" si="1"/>
        <v>7.1428571428571426E-3</v>
      </c>
      <c r="G6" s="54">
        <f t="shared" si="2"/>
        <v>0</v>
      </c>
      <c r="J6" s="210"/>
      <c r="K6" s="210"/>
      <c r="L6" s="147" t="s">
        <v>87</v>
      </c>
      <c r="M6" s="210"/>
    </row>
    <row r="7" spans="1:13" s="39" customFormat="1" ht="60">
      <c r="A7" s="39">
        <v>4</v>
      </c>
      <c r="B7" s="25" t="s">
        <v>135</v>
      </c>
      <c r="C7" s="145" t="s">
        <v>88</v>
      </c>
      <c r="D7" s="145" t="s">
        <v>38</v>
      </c>
      <c r="E7" s="56">
        <f t="shared" si="0"/>
        <v>7.1428571428571426E-3</v>
      </c>
      <c r="F7" s="53">
        <f t="shared" si="1"/>
        <v>7.1428571428571426E-3</v>
      </c>
      <c r="G7" s="54">
        <f t="shared" si="2"/>
        <v>0</v>
      </c>
      <c r="J7" s="210"/>
      <c r="K7" s="210"/>
      <c r="L7" s="147" t="s">
        <v>88</v>
      </c>
      <c r="M7" s="210"/>
    </row>
    <row r="8" spans="1:13" s="39" customFormat="1" ht="30">
      <c r="A8" s="39">
        <v>5</v>
      </c>
      <c r="B8" s="25" t="s">
        <v>136</v>
      </c>
      <c r="C8" s="145" t="s">
        <v>88</v>
      </c>
      <c r="D8" s="145" t="s">
        <v>38</v>
      </c>
      <c r="E8" s="56">
        <f t="shared" si="0"/>
        <v>7.1428571428571426E-3</v>
      </c>
      <c r="F8" s="53">
        <f t="shared" si="1"/>
        <v>7.1428571428571426E-3</v>
      </c>
      <c r="G8" s="54">
        <f t="shared" si="2"/>
        <v>0</v>
      </c>
      <c r="J8" s="210"/>
      <c r="K8" s="210"/>
      <c r="L8" s="146"/>
      <c r="M8" s="210"/>
    </row>
    <row r="9" spans="1:13" s="39" customFormat="1" ht="30">
      <c r="A9" s="39">
        <v>6</v>
      </c>
      <c r="B9" s="25" t="s">
        <v>137</v>
      </c>
      <c r="C9" s="145" t="s">
        <v>88</v>
      </c>
      <c r="D9" s="145" t="s">
        <v>38</v>
      </c>
      <c r="E9" s="56">
        <f t="shared" si="0"/>
        <v>7.1428571428571426E-3</v>
      </c>
      <c r="F9" s="53">
        <f t="shared" si="1"/>
        <v>7.1428571428571426E-3</v>
      </c>
      <c r="G9" s="54">
        <f t="shared" si="2"/>
        <v>0</v>
      </c>
      <c r="J9" s="210"/>
      <c r="K9" s="210"/>
      <c r="L9" s="146"/>
      <c r="M9" s="210"/>
    </row>
    <row r="10" spans="1:13" s="39" customFormat="1" ht="30">
      <c r="A10" s="39">
        <v>7</v>
      </c>
      <c r="B10" s="25" t="s">
        <v>138</v>
      </c>
      <c r="C10" s="145" t="s">
        <v>88</v>
      </c>
      <c r="D10" s="145" t="s">
        <v>38</v>
      </c>
      <c r="E10" s="56">
        <f t="shared" si="0"/>
        <v>7.1428571428571426E-3</v>
      </c>
      <c r="F10" s="53">
        <f t="shared" si="1"/>
        <v>7.1428571428571426E-3</v>
      </c>
      <c r="G10" s="54">
        <f t="shared" si="2"/>
        <v>0</v>
      </c>
      <c r="J10" s="211"/>
      <c r="K10" s="211"/>
      <c r="L10" s="146"/>
      <c r="M10" s="211"/>
    </row>
    <row r="11" spans="1:13">
      <c r="A11" s="85" t="s">
        <v>3</v>
      </c>
      <c r="B11" s="40"/>
      <c r="C11" s="219" t="s">
        <v>238</v>
      </c>
      <c r="D11" s="220"/>
      <c r="E11" s="42">
        <f>SUM(E4:E10)</f>
        <v>0.05</v>
      </c>
      <c r="F11" s="42">
        <f>SUM(F4:F10)</f>
        <v>0.05</v>
      </c>
      <c r="G11" s="113">
        <f>SUM(G8:G10)</f>
        <v>0</v>
      </c>
      <c r="H11" s="84" t="s">
        <v>256</v>
      </c>
      <c r="I11" s="84"/>
      <c r="J11" s="146"/>
      <c r="K11" s="146"/>
      <c r="L11" s="146"/>
      <c r="M11" s="146"/>
    </row>
    <row r="12" spans="1:13">
      <c r="A12" s="34" t="s">
        <v>232</v>
      </c>
      <c r="B12" s="35" t="s">
        <v>105</v>
      </c>
      <c r="I12" s="4" t="s">
        <v>232</v>
      </c>
      <c r="J12" s="209"/>
      <c r="K12" s="209"/>
      <c r="L12" s="161"/>
      <c r="M12" s="209"/>
    </row>
    <row r="13" spans="1:13" ht="30">
      <c r="A13" s="29">
        <v>1</v>
      </c>
      <c r="B13" s="25" t="s">
        <v>106</v>
      </c>
      <c r="C13" s="145" t="s">
        <v>88</v>
      </c>
      <c r="D13" s="145" t="s">
        <v>88</v>
      </c>
      <c r="E13" s="56">
        <f>1/100</f>
        <v>0.01</v>
      </c>
      <c r="F13" s="53">
        <f t="shared" ref="F13:F15" si="3">IF(C13="0 - not considered at all",0*E13,IF(C13="1 -  planned, not implemented",1*E13/3,IF(C13="2 - partially implemented",2*E13/3,E13)))</f>
        <v>0.01</v>
      </c>
      <c r="G13" s="54">
        <f t="shared" ref="G13:G15" si="4">IF(D13="0 - not considered at all",0*$E13,IF(D13="1 -  planned, not implemented",1*$E13/3,IF(D13="2 - partially implemented",2*$E13/3,$E13)))</f>
        <v>0.01</v>
      </c>
      <c r="J13" s="210"/>
      <c r="K13" s="210"/>
      <c r="L13" s="161"/>
      <c r="M13" s="210"/>
    </row>
    <row r="14" spans="1:13" ht="30">
      <c r="A14" s="29">
        <v>2</v>
      </c>
      <c r="B14" s="25" t="s">
        <v>107</v>
      </c>
      <c r="C14" s="145" t="s">
        <v>88</v>
      </c>
      <c r="D14" s="145" t="s">
        <v>88</v>
      </c>
      <c r="E14" s="56">
        <f t="shared" ref="E14:E15" si="5">1/100</f>
        <v>0.01</v>
      </c>
      <c r="F14" s="53">
        <f t="shared" si="3"/>
        <v>0.01</v>
      </c>
      <c r="G14" s="54">
        <f t="shared" si="4"/>
        <v>0.01</v>
      </c>
      <c r="J14" s="210"/>
      <c r="K14" s="210"/>
      <c r="L14" s="161"/>
      <c r="M14" s="210"/>
    </row>
    <row r="15" spans="1:13" ht="30">
      <c r="A15" s="29">
        <v>3</v>
      </c>
      <c r="B15" s="25" t="s">
        <v>108</v>
      </c>
      <c r="C15" s="145" t="s">
        <v>88</v>
      </c>
      <c r="D15" s="145" t="s">
        <v>88</v>
      </c>
      <c r="E15" s="56">
        <f t="shared" si="5"/>
        <v>0.01</v>
      </c>
      <c r="F15" s="53">
        <f t="shared" si="3"/>
        <v>0.01</v>
      </c>
      <c r="G15" s="54">
        <f t="shared" si="4"/>
        <v>0.01</v>
      </c>
      <c r="J15" s="211"/>
      <c r="K15" s="211"/>
      <c r="L15" s="162"/>
      <c r="M15" s="211"/>
    </row>
    <row r="16" spans="1:13">
      <c r="A16" s="100" t="s">
        <v>3</v>
      </c>
      <c r="B16" s="25"/>
      <c r="C16" s="219" t="s">
        <v>239</v>
      </c>
      <c r="D16" s="220"/>
      <c r="E16" s="42">
        <f>SUM(E13:E15)</f>
        <v>0.03</v>
      </c>
      <c r="F16" s="42">
        <f>SUM(F13:F15)</f>
        <v>0.03</v>
      </c>
      <c r="G16" s="42">
        <f>SUM(G13:G15)</f>
        <v>0.03</v>
      </c>
      <c r="H16" s="83" t="s">
        <v>252</v>
      </c>
      <c r="I16" s="111"/>
      <c r="J16" s="159"/>
      <c r="K16" s="160"/>
      <c r="L16" s="146"/>
      <c r="M16" s="160"/>
    </row>
    <row r="17" spans="1:14" ht="33.75" customHeight="1">
      <c r="A17" s="34" t="s">
        <v>233</v>
      </c>
      <c r="B17" s="35" t="s">
        <v>109</v>
      </c>
      <c r="C17" s="32"/>
      <c r="D17" s="32"/>
      <c r="E17" s="57"/>
      <c r="F17" s="57"/>
      <c r="G17" s="57"/>
      <c r="H17" s="32"/>
      <c r="I17" s="2" t="s">
        <v>233</v>
      </c>
      <c r="J17" s="225"/>
      <c r="K17" s="212"/>
      <c r="L17" s="146"/>
      <c r="M17" s="212"/>
    </row>
    <row r="18" spans="1:14" ht="46.5" customHeight="1">
      <c r="A18" s="29">
        <v>1</v>
      </c>
      <c r="B18" s="25" t="s">
        <v>110</v>
      </c>
      <c r="C18" s="145" t="s">
        <v>88</v>
      </c>
      <c r="D18" s="145" t="s">
        <v>38</v>
      </c>
      <c r="E18" s="56">
        <f>1/100</f>
        <v>0.01</v>
      </c>
      <c r="F18" s="53">
        <f t="shared" ref="F18:F20" si="6">IF(C18="0 - not considered at all",0*E18,IF(C18="1 -  planned, not implemented",1*E18/3,IF(C18="2 - partially implemented",2*E18/3,E18)))</f>
        <v>0.01</v>
      </c>
      <c r="G18" s="54">
        <f t="shared" ref="G18:G20" si="7">IF(D18="0 - not considered at all",0*$E18,IF(D18="1 -  planned, not implemented",1*$E18/3,IF(D18="2 - partially implemented",2*$E18/3,$E18)))</f>
        <v>0</v>
      </c>
      <c r="J18" s="226"/>
      <c r="K18" s="213"/>
      <c r="L18" s="146"/>
      <c r="M18" s="213"/>
    </row>
    <row r="19" spans="1:14" ht="30">
      <c r="A19" s="29">
        <v>2</v>
      </c>
      <c r="B19" s="25" t="s">
        <v>111</v>
      </c>
      <c r="C19" s="145" t="s">
        <v>88</v>
      </c>
      <c r="D19" s="145" t="s">
        <v>38</v>
      </c>
      <c r="E19" s="56">
        <f t="shared" ref="E19:E20" si="8">1/100</f>
        <v>0.01</v>
      </c>
      <c r="F19" s="53">
        <f t="shared" si="6"/>
        <v>0.01</v>
      </c>
      <c r="G19" s="54">
        <f t="shared" si="7"/>
        <v>0</v>
      </c>
      <c r="J19" s="226"/>
      <c r="K19" s="213"/>
      <c r="L19" s="146"/>
      <c r="M19" s="213"/>
    </row>
    <row r="20" spans="1:14" ht="60">
      <c r="A20" s="29">
        <v>3</v>
      </c>
      <c r="B20" s="25" t="s">
        <v>112</v>
      </c>
      <c r="C20" s="145" t="s">
        <v>88</v>
      </c>
      <c r="D20" s="145" t="s">
        <v>38</v>
      </c>
      <c r="E20" s="56">
        <f t="shared" si="8"/>
        <v>0.01</v>
      </c>
      <c r="F20" s="53">
        <f t="shared" si="6"/>
        <v>0.01</v>
      </c>
      <c r="G20" s="54">
        <f t="shared" si="7"/>
        <v>0</v>
      </c>
      <c r="J20" s="227"/>
      <c r="K20" s="214"/>
      <c r="L20" s="146"/>
      <c r="M20" s="214"/>
    </row>
    <row r="21" spans="1:14">
      <c r="A21" s="29" t="s">
        <v>3</v>
      </c>
      <c r="B21" s="40"/>
      <c r="C21" s="219" t="s">
        <v>240</v>
      </c>
      <c r="D21" s="220"/>
      <c r="E21" s="42">
        <f>SUM(E18:E20)</f>
        <v>0.03</v>
      </c>
      <c r="F21" s="42">
        <f>SUM(F18:F20)</f>
        <v>0.03</v>
      </c>
      <c r="G21" s="42">
        <f>SUM(G18:G20)</f>
        <v>0</v>
      </c>
      <c r="H21" s="83" t="s">
        <v>252</v>
      </c>
      <c r="I21" s="84"/>
      <c r="J21" s="146"/>
      <c r="K21" s="146"/>
      <c r="L21" s="146"/>
      <c r="M21" s="146"/>
    </row>
    <row r="22" spans="1:14">
      <c r="A22" s="34" t="s">
        <v>234</v>
      </c>
      <c r="B22" s="35" t="s">
        <v>228</v>
      </c>
      <c r="I22" s="4" t="s">
        <v>234</v>
      </c>
      <c r="J22" s="209"/>
      <c r="K22" s="209"/>
      <c r="L22" s="146"/>
      <c r="M22" s="209"/>
    </row>
    <row r="23" spans="1:14" ht="30">
      <c r="A23" s="29">
        <v>1</v>
      </c>
      <c r="B23" s="47" t="s">
        <v>140</v>
      </c>
      <c r="C23" s="145" t="s">
        <v>88</v>
      </c>
      <c r="D23" s="145" t="s">
        <v>38</v>
      </c>
      <c r="E23" s="56">
        <f>5/3/100</f>
        <v>1.6666666666666666E-2</v>
      </c>
      <c r="F23" s="53">
        <f t="shared" ref="F23" si="9">IF(C23="0 - not considered at all",0*E23,IF(C23="1 -  planned, not implemented",1*E23/3,IF(C23="2 - partially implemented",2*E23/3,E23)))</f>
        <v>1.6666666666666666E-2</v>
      </c>
      <c r="G23" s="54">
        <f t="shared" ref="G23" si="10">IF(D23="0 - not considered at all",0*$E23,IF(D23="1 -  planned, not implemented",1*$E23/3,IF(D23="2 - partially implemented",2*$E23/3,$E23)))</f>
        <v>0</v>
      </c>
      <c r="J23" s="210"/>
      <c r="K23" s="210"/>
      <c r="L23" s="146"/>
      <c r="M23" s="210"/>
    </row>
    <row r="24" spans="1:14" ht="30">
      <c r="A24" s="29">
        <v>2</v>
      </c>
      <c r="B24" s="47" t="s">
        <v>141</v>
      </c>
      <c r="C24" s="145" t="s">
        <v>88</v>
      </c>
      <c r="D24" s="145" t="s">
        <v>38</v>
      </c>
      <c r="E24" s="56">
        <f t="shared" ref="E24:E25" si="11">5/3/100</f>
        <v>1.6666666666666666E-2</v>
      </c>
      <c r="F24" s="53">
        <f t="shared" ref="F24:F25" si="12">IF(C24="0 - not considered at all",0*E24,IF(C24="1 -  planned, not implemented",1*E24/3,IF(C24="2 - partially implemented",2*E24/3,E24)))</f>
        <v>1.6666666666666666E-2</v>
      </c>
      <c r="G24" s="54">
        <f t="shared" ref="G24:G25" si="13">IF(D24="0 - not considered at all",0*$E24,IF(D24="1 -  planned, not implemented",1*$E24/3,IF(D24="2 - partially implemented",2*$E24/3,$E24)))</f>
        <v>0</v>
      </c>
      <c r="J24" s="210"/>
      <c r="K24" s="210"/>
      <c r="L24" s="146"/>
      <c r="M24" s="210"/>
    </row>
    <row r="25" spans="1:14" ht="45">
      <c r="A25" s="29">
        <v>3</v>
      </c>
      <c r="B25" s="47" t="s">
        <v>142</v>
      </c>
      <c r="C25" s="145" t="s">
        <v>88</v>
      </c>
      <c r="D25" s="145" t="s">
        <v>38</v>
      </c>
      <c r="E25" s="56">
        <f t="shared" si="11"/>
        <v>1.6666666666666666E-2</v>
      </c>
      <c r="F25" s="53">
        <f t="shared" si="12"/>
        <v>1.6666666666666666E-2</v>
      </c>
      <c r="G25" s="54">
        <f t="shared" si="13"/>
        <v>0</v>
      </c>
      <c r="J25" s="211"/>
      <c r="K25" s="211"/>
      <c r="L25" s="146"/>
      <c r="M25" s="211"/>
    </row>
    <row r="26" spans="1:14" ht="15.75" thickBot="1">
      <c r="A26" s="29" t="s">
        <v>3</v>
      </c>
      <c r="B26" s="40"/>
      <c r="C26" s="219" t="s">
        <v>241</v>
      </c>
      <c r="D26" s="220"/>
      <c r="E26" s="42">
        <f>SUM(E23:E25)</f>
        <v>0.05</v>
      </c>
      <c r="F26" s="42">
        <f>SUM(F23:F25)</f>
        <v>0.05</v>
      </c>
      <c r="G26" s="42">
        <f>SUM(G23:G25)</f>
        <v>0</v>
      </c>
      <c r="H26" s="83" t="s">
        <v>256</v>
      </c>
      <c r="I26" s="84"/>
      <c r="J26" s="18"/>
      <c r="K26" s="44"/>
      <c r="M26" s="44"/>
    </row>
    <row r="27" spans="1:14" ht="15.75" thickBot="1">
      <c r="C27" s="221" t="s">
        <v>224</v>
      </c>
      <c r="D27" s="222"/>
      <c r="E27" s="49">
        <f>SUM(E26,E21,E16,E11)</f>
        <v>0.16</v>
      </c>
      <c r="F27" s="49">
        <f>SUM(F26,F21,F16,F11)</f>
        <v>0.16</v>
      </c>
      <c r="G27" s="49">
        <f>SUM(G26,G21,G16,G11)</f>
        <v>0.03</v>
      </c>
    </row>
    <row r="28" spans="1:14">
      <c r="C28" s="223" t="s">
        <v>229</v>
      </c>
      <c r="D28" s="223"/>
      <c r="E28" s="72">
        <v>16</v>
      </c>
      <c r="F28" s="72">
        <v>16</v>
      </c>
      <c r="G28" s="72">
        <v>16</v>
      </c>
    </row>
    <row r="29" spans="1:14" customFormat="1" ht="32.25" customHeight="1">
      <c r="A29" s="207" t="s">
        <v>215</v>
      </c>
      <c r="B29" s="207"/>
      <c r="C29" s="208" t="s">
        <v>216</v>
      </c>
      <c r="D29" s="208"/>
      <c r="E29" s="208"/>
      <c r="F29" s="208"/>
      <c r="G29" s="208"/>
      <c r="H29" s="208"/>
      <c r="I29" s="208"/>
      <c r="J29" s="88"/>
      <c r="K29" s="52"/>
      <c r="L29" s="52"/>
      <c r="M29" s="52"/>
      <c r="N29" s="52"/>
    </row>
  </sheetData>
  <sheetProtection password="C7FA" sheet="1" objects="1" scenarios="1" formatRows="0"/>
  <mergeCells count="20">
    <mergeCell ref="A29:B29"/>
    <mergeCell ref="C29:I29"/>
    <mergeCell ref="J17:J20"/>
    <mergeCell ref="K17:K20"/>
    <mergeCell ref="M17:M20"/>
    <mergeCell ref="J22:J25"/>
    <mergeCell ref="K22:K25"/>
    <mergeCell ref="M22:M25"/>
    <mergeCell ref="C28:D28"/>
    <mergeCell ref="C27:D27"/>
    <mergeCell ref="C26:D26"/>
    <mergeCell ref="C21:D21"/>
    <mergeCell ref="C16:D16"/>
    <mergeCell ref="C11:D11"/>
    <mergeCell ref="K3:K10"/>
    <mergeCell ref="M3:M10"/>
    <mergeCell ref="J12:J15"/>
    <mergeCell ref="K12:K15"/>
    <mergeCell ref="M12:M15"/>
    <mergeCell ref="J3:J10"/>
  </mergeCells>
  <phoneticPr fontId="6" type="noConversion"/>
  <dataValidations count="1">
    <dataValidation type="list" allowBlank="1" showInputMessage="1" showErrorMessage="1" sqref="C18:D20 C13:D15 C23:D25 C4:D10">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6" max="16383" man="1"/>
  </rowBreaks>
  <colBreaks count="1" manualBreakCount="1">
    <brk id="8" max="1048575" man="1"/>
  </colBreaks>
  <drawing r:id="rId2"/>
  <legacyDrawingHF r:id="rId3"/>
</worksheet>
</file>

<file path=xl/worksheets/sheet8.xml><?xml version="1.0" encoding="utf-8"?>
<worksheet xmlns="http://schemas.openxmlformats.org/spreadsheetml/2006/main" xmlns:r="http://schemas.openxmlformats.org/officeDocument/2006/relationships">
  <dimension ref="A1:N29"/>
  <sheetViews>
    <sheetView topLeftCell="A4" zoomScaleNormal="100" workbookViewId="0">
      <selection activeCell="C13" sqref="C13"/>
    </sheetView>
  </sheetViews>
  <sheetFormatPr defaultColWidth="34.5703125" defaultRowHeight="15"/>
  <cols>
    <col min="1" max="1" width="4.140625" style="29" customWidth="1"/>
    <col min="2" max="2" width="38" style="45" customWidth="1"/>
    <col min="3" max="3" width="20.140625" style="29" customWidth="1"/>
    <col min="4" max="4" width="20" style="29" customWidth="1"/>
    <col min="5" max="5" width="8.7109375" style="72" hidden="1" customWidth="1"/>
    <col min="6" max="6" width="8.28515625" style="72" customWidth="1"/>
    <col min="7" max="7" width="8.7109375" style="72" customWidth="1"/>
    <col min="8" max="8" width="6.7109375" style="29" customWidth="1"/>
    <col min="9" max="9" width="3.42578125" style="29" customWidth="1"/>
    <col min="10" max="10" width="34.5703125" style="29" customWidth="1"/>
    <col min="11" max="11" width="24.28515625" style="29" customWidth="1"/>
    <col min="12" max="12" width="21.85546875" style="29" hidden="1" customWidth="1"/>
    <col min="13" max="13" width="31.85546875" style="29" customWidth="1"/>
    <col min="14" max="14" width="3" style="29" bestFit="1" customWidth="1"/>
    <col min="15" max="16384" width="34.5703125" style="29"/>
  </cols>
  <sheetData>
    <row r="1" spans="1:13">
      <c r="A1" s="15" t="s">
        <v>176</v>
      </c>
      <c r="B1" s="27"/>
      <c r="C1" s="27"/>
      <c r="D1" s="27"/>
      <c r="E1" s="27"/>
      <c r="F1" s="27"/>
      <c r="G1" s="27"/>
      <c r="H1" s="27"/>
      <c r="I1" s="27"/>
      <c r="J1" s="27"/>
      <c r="K1" s="27"/>
      <c r="L1" s="27"/>
      <c r="M1" s="27"/>
    </row>
    <row r="2" spans="1:13" s="32" customFormat="1" ht="77.25" customHeight="1">
      <c r="A2" s="74" t="s">
        <v>5</v>
      </c>
      <c r="B2" s="110" t="s">
        <v>61</v>
      </c>
      <c r="C2" s="130" t="s">
        <v>37</v>
      </c>
      <c r="D2" s="22" t="s">
        <v>205</v>
      </c>
      <c r="E2" s="23" t="s">
        <v>222</v>
      </c>
      <c r="F2" s="23" t="s">
        <v>4</v>
      </c>
      <c r="G2" s="24" t="s">
        <v>206</v>
      </c>
      <c r="H2" s="91"/>
      <c r="I2" s="85"/>
      <c r="J2" s="33" t="s">
        <v>207</v>
      </c>
      <c r="K2" s="16" t="s">
        <v>221</v>
      </c>
      <c r="M2" s="21" t="s">
        <v>208</v>
      </c>
    </row>
    <row r="3" spans="1:13">
      <c r="A3" s="34" t="s">
        <v>235</v>
      </c>
      <c r="B3" s="35" t="s">
        <v>152</v>
      </c>
      <c r="C3" s="36"/>
      <c r="D3" s="37"/>
      <c r="I3" s="4" t="s">
        <v>235</v>
      </c>
      <c r="J3" s="230"/>
      <c r="K3" s="217"/>
      <c r="L3" s="158"/>
      <c r="M3" s="217"/>
    </row>
    <row r="4" spans="1:13" s="39" customFormat="1" ht="30">
      <c r="A4" s="39">
        <v>1</v>
      </c>
      <c r="B4" s="26" t="s">
        <v>153</v>
      </c>
      <c r="C4" s="145" t="s">
        <v>88</v>
      </c>
      <c r="D4" s="145" t="s">
        <v>38</v>
      </c>
      <c r="E4" s="56">
        <f>6/7/100</f>
        <v>8.5714285714285701E-3</v>
      </c>
      <c r="F4" s="53">
        <f>IF(C4="0 - not considered at all",0*E4,IF(C4="1 -  planned, not implemented",1*E4/3,IF(C4="2 - partially implemented",2*E4/3,E4)))</f>
        <v>8.5714285714285701E-3</v>
      </c>
      <c r="G4" s="54">
        <f>IF(D4="0 - not considered at all",0*$E4,IF(D4="1 -  planned, not implemented",1*$E4/3,IF(D4="2 - partially implemented",2*$E4/3,$E4)))</f>
        <v>0</v>
      </c>
      <c r="J4" s="210"/>
      <c r="K4" s="217"/>
      <c r="L4" s="163" t="s">
        <v>38</v>
      </c>
      <c r="M4" s="217"/>
    </row>
    <row r="5" spans="1:13" s="39" customFormat="1" ht="45">
      <c r="A5" s="39">
        <v>2</v>
      </c>
      <c r="B5" s="26" t="s">
        <v>178</v>
      </c>
      <c r="C5" s="145" t="s">
        <v>88</v>
      </c>
      <c r="D5" s="145" t="s">
        <v>38</v>
      </c>
      <c r="E5" s="56">
        <f t="shared" ref="E5:E10" si="0">6/7/100</f>
        <v>8.5714285714285701E-3</v>
      </c>
      <c r="F5" s="53">
        <f t="shared" ref="F5:F10" si="1">IF(C5="0 - not considered at all",0*E5,IF(C5="1 -  planned, not implemented",1*E5/3,IF(C5="2 - partially implemented",2*E5/3,E5)))</f>
        <v>8.5714285714285701E-3</v>
      </c>
      <c r="G5" s="54">
        <f t="shared" ref="G5:G10" si="2">IF(D5="0 - not considered at all",0*$E5,IF(D5="1 -  planned, not implemented",1*$E5/3,IF(D5="2 - partially implemented",2*$E5/3,$E5)))</f>
        <v>0</v>
      </c>
      <c r="J5" s="210"/>
      <c r="K5" s="217"/>
      <c r="L5" s="163" t="s">
        <v>86</v>
      </c>
      <c r="M5" s="217"/>
    </row>
    <row r="6" spans="1:13" s="39" customFormat="1" ht="60">
      <c r="A6" s="39">
        <v>3</v>
      </c>
      <c r="B6" s="26" t="s">
        <v>194</v>
      </c>
      <c r="C6" s="145" t="s">
        <v>88</v>
      </c>
      <c r="D6" s="145" t="s">
        <v>38</v>
      </c>
      <c r="E6" s="56">
        <f t="shared" si="0"/>
        <v>8.5714285714285701E-3</v>
      </c>
      <c r="F6" s="53">
        <f t="shared" si="1"/>
        <v>8.5714285714285701E-3</v>
      </c>
      <c r="G6" s="54">
        <f t="shared" si="2"/>
        <v>0</v>
      </c>
      <c r="J6" s="210"/>
      <c r="K6" s="217"/>
      <c r="L6" s="163" t="s">
        <v>87</v>
      </c>
      <c r="M6" s="217"/>
    </row>
    <row r="7" spans="1:13" s="39" customFormat="1" ht="30">
      <c r="A7" s="39">
        <v>4</v>
      </c>
      <c r="B7" s="26" t="s">
        <v>195</v>
      </c>
      <c r="C7" s="145" t="s">
        <v>88</v>
      </c>
      <c r="D7" s="145" t="s">
        <v>38</v>
      </c>
      <c r="E7" s="56">
        <f t="shared" si="0"/>
        <v>8.5714285714285701E-3</v>
      </c>
      <c r="F7" s="53">
        <f t="shared" si="1"/>
        <v>8.5714285714285701E-3</v>
      </c>
      <c r="G7" s="54">
        <f t="shared" si="2"/>
        <v>0</v>
      </c>
      <c r="J7" s="210"/>
      <c r="K7" s="217"/>
      <c r="L7" s="163" t="s">
        <v>88</v>
      </c>
      <c r="M7" s="217"/>
    </row>
    <row r="8" spans="1:13" s="39" customFormat="1" ht="45">
      <c r="A8" s="39">
        <v>5</v>
      </c>
      <c r="B8" s="26" t="s">
        <v>196</v>
      </c>
      <c r="C8" s="145" t="s">
        <v>88</v>
      </c>
      <c r="D8" s="145" t="s">
        <v>38</v>
      </c>
      <c r="E8" s="56">
        <f t="shared" si="0"/>
        <v>8.5714285714285701E-3</v>
      </c>
      <c r="F8" s="53">
        <f t="shared" si="1"/>
        <v>8.5714285714285701E-3</v>
      </c>
      <c r="G8" s="54">
        <f t="shared" si="2"/>
        <v>0</v>
      </c>
      <c r="J8" s="210"/>
      <c r="K8" s="217"/>
      <c r="L8" s="158"/>
      <c r="M8" s="217"/>
    </row>
    <row r="9" spans="1:13" s="39" customFormat="1" ht="45">
      <c r="A9" s="39">
        <v>6</v>
      </c>
      <c r="B9" s="26" t="s">
        <v>197</v>
      </c>
      <c r="C9" s="145" t="s">
        <v>88</v>
      </c>
      <c r="D9" s="145" t="s">
        <v>38</v>
      </c>
      <c r="E9" s="56">
        <f t="shared" si="0"/>
        <v>8.5714285714285701E-3</v>
      </c>
      <c r="F9" s="53">
        <f t="shared" si="1"/>
        <v>8.5714285714285701E-3</v>
      </c>
      <c r="G9" s="54">
        <f t="shared" si="2"/>
        <v>0</v>
      </c>
      <c r="J9" s="210"/>
      <c r="K9" s="217"/>
      <c r="L9" s="158"/>
      <c r="M9" s="217"/>
    </row>
    <row r="10" spans="1:13" s="39" customFormat="1" ht="45">
      <c r="A10" s="39">
        <v>7</v>
      </c>
      <c r="B10" s="26" t="s">
        <v>198</v>
      </c>
      <c r="C10" s="145" t="s">
        <v>88</v>
      </c>
      <c r="D10" s="145" t="s">
        <v>38</v>
      </c>
      <c r="E10" s="56">
        <f t="shared" si="0"/>
        <v>8.5714285714285701E-3</v>
      </c>
      <c r="F10" s="53">
        <f t="shared" si="1"/>
        <v>8.5714285714285701E-3</v>
      </c>
      <c r="G10" s="54">
        <f t="shared" si="2"/>
        <v>0</v>
      </c>
      <c r="J10" s="211"/>
      <c r="K10" s="217"/>
      <c r="L10" s="158"/>
      <c r="M10" s="217"/>
    </row>
    <row r="11" spans="1:13">
      <c r="A11" s="85" t="s">
        <v>3</v>
      </c>
      <c r="B11" s="40"/>
      <c r="C11" s="219" t="s">
        <v>242</v>
      </c>
      <c r="D11" s="220"/>
      <c r="E11" s="58">
        <f>SUM(E4:E10)</f>
        <v>5.9999999999999991E-2</v>
      </c>
      <c r="F11" s="42">
        <f>SUM(F4:F10)</f>
        <v>5.9999999999999991E-2</v>
      </c>
      <c r="G11" s="42">
        <f>SUM(G4:G10)</f>
        <v>0</v>
      </c>
      <c r="H11" s="83" t="s">
        <v>257</v>
      </c>
      <c r="I11" s="84"/>
      <c r="J11" s="146"/>
      <c r="K11" s="146"/>
      <c r="L11" s="146"/>
      <c r="M11" s="146"/>
    </row>
    <row r="12" spans="1:13">
      <c r="A12" s="34" t="s">
        <v>236</v>
      </c>
      <c r="B12" s="35" t="s">
        <v>161</v>
      </c>
      <c r="I12" s="4" t="s">
        <v>236</v>
      </c>
      <c r="J12" s="217"/>
      <c r="K12" s="217"/>
      <c r="L12" s="158"/>
      <c r="M12" s="217"/>
    </row>
    <row r="13" spans="1:13" ht="30">
      <c r="A13" s="29">
        <v>1</v>
      </c>
      <c r="B13" s="26" t="s">
        <v>164</v>
      </c>
      <c r="C13" s="145" t="s">
        <v>88</v>
      </c>
      <c r="D13" s="145" t="s">
        <v>38</v>
      </c>
      <c r="E13" s="56">
        <f>2/3/100</f>
        <v>6.6666666666666662E-3</v>
      </c>
      <c r="F13" s="53">
        <f t="shared" ref="F13" si="3">IF(C13="0 - not considered at all",0*E13,IF(C13="1 -  planned, not implemented",1*E13/3,IF(C13="2 - partially implemented",2*E13/3,E13)))</f>
        <v>6.6666666666666662E-3</v>
      </c>
      <c r="G13" s="54">
        <f t="shared" ref="G13" si="4">IF(D13="0 - not considered at all",0*$E13,IF(D13="1 -  planned, not implemented",1*$E13/3,IF(D13="2 - partially implemented",2*$E13/3,$E13)))</f>
        <v>0</v>
      </c>
      <c r="J13" s="217"/>
      <c r="K13" s="217"/>
      <c r="L13" s="158"/>
      <c r="M13" s="217"/>
    </row>
    <row r="14" spans="1:13" ht="30">
      <c r="A14" s="29">
        <v>2</v>
      </c>
      <c r="B14" s="26" t="s">
        <v>165</v>
      </c>
      <c r="C14" s="145" t="s">
        <v>88</v>
      </c>
      <c r="D14" s="145" t="s">
        <v>38</v>
      </c>
      <c r="E14" s="56">
        <f t="shared" ref="E14:E15" si="5">2/3/100</f>
        <v>6.6666666666666662E-3</v>
      </c>
      <c r="F14" s="53">
        <f t="shared" ref="F14:F15" si="6">IF(C14="0 - not considered at all",0*E14,IF(C14="1 -  planned, not implemented",1*E14/3,IF(C14="2 - partially implemented",2*E14/3,E14)))</f>
        <v>6.6666666666666662E-3</v>
      </c>
      <c r="G14" s="54">
        <f t="shared" ref="G14:G15" si="7">IF(D14="0 - not considered at all",0*$E14,IF(D14="1 -  planned, not implemented",1*$E14/3,IF(D14="2 - partially implemented",2*$E14/3,$E14)))</f>
        <v>0</v>
      </c>
      <c r="J14" s="217"/>
      <c r="K14" s="217"/>
      <c r="L14" s="158"/>
      <c r="M14" s="217"/>
    </row>
    <row r="15" spans="1:13" ht="30">
      <c r="A15" s="29">
        <v>3</v>
      </c>
      <c r="B15" s="26" t="s">
        <v>166</v>
      </c>
      <c r="C15" s="145" t="s">
        <v>88</v>
      </c>
      <c r="D15" s="145" t="s">
        <v>38</v>
      </c>
      <c r="E15" s="56">
        <f t="shared" si="5"/>
        <v>6.6666666666666662E-3</v>
      </c>
      <c r="F15" s="53">
        <f t="shared" si="6"/>
        <v>6.6666666666666662E-3</v>
      </c>
      <c r="G15" s="54">
        <f t="shared" si="7"/>
        <v>0</v>
      </c>
      <c r="J15" s="217"/>
      <c r="K15" s="217"/>
      <c r="L15" s="158"/>
      <c r="M15" s="217"/>
    </row>
    <row r="16" spans="1:13">
      <c r="A16" s="85" t="s">
        <v>3</v>
      </c>
      <c r="B16" s="25"/>
      <c r="C16" s="219" t="s">
        <v>243</v>
      </c>
      <c r="D16" s="220"/>
      <c r="E16" s="58">
        <f>SUM(E13:E15)</f>
        <v>1.9999999999999997E-2</v>
      </c>
      <c r="F16" s="42">
        <f>SUM(F13:F15)</f>
        <v>1.9999999999999997E-2</v>
      </c>
      <c r="G16" s="42">
        <f>SUM(G13:G15)</f>
        <v>0</v>
      </c>
      <c r="H16" s="83" t="s">
        <v>250</v>
      </c>
      <c r="I16" s="111"/>
      <c r="J16" s="159"/>
      <c r="K16" s="160"/>
      <c r="L16" s="146"/>
      <c r="M16" s="160"/>
    </row>
    <row r="17" spans="1:14" ht="17.25" customHeight="1">
      <c r="A17" s="34" t="s">
        <v>237</v>
      </c>
      <c r="B17" s="35" t="s">
        <v>162</v>
      </c>
      <c r="C17" s="32"/>
      <c r="D17" s="32"/>
      <c r="E17" s="57"/>
      <c r="F17" s="57"/>
      <c r="G17" s="57"/>
      <c r="H17" s="32"/>
      <c r="I17" s="2" t="s">
        <v>237</v>
      </c>
      <c r="J17" s="215"/>
      <c r="K17" s="216"/>
      <c r="L17" s="158"/>
      <c r="M17" s="216"/>
    </row>
    <row r="18" spans="1:14" ht="30">
      <c r="A18" s="29">
        <v>1</v>
      </c>
      <c r="B18" s="26" t="s">
        <v>175</v>
      </c>
      <c r="C18" s="145" t="s">
        <v>88</v>
      </c>
      <c r="D18" s="145" t="s">
        <v>38</v>
      </c>
      <c r="E18" s="56">
        <f>4/3/100</f>
        <v>1.3333333333333332E-2</v>
      </c>
      <c r="F18" s="53">
        <f t="shared" ref="F18:F20" si="8">IF(C18="0 - not considered at all",0*E18,IF(C18="1 -  planned, not implemented",1*E18/3,IF(C18="2 - partially implemented",2*E18/3,E18)))</f>
        <v>1.3333333333333332E-2</v>
      </c>
      <c r="G18" s="54">
        <f t="shared" ref="G18:G20" si="9">IF(D18="0 - not considered at all",0*$E18,IF(D18="1 -  planned, not implemented",1*$E18/3,IF(D18="2 - partially implemented",2*$E18/3,$E18)))</f>
        <v>0</v>
      </c>
      <c r="J18" s="215"/>
      <c r="K18" s="216"/>
      <c r="L18" s="158"/>
      <c r="M18" s="216"/>
    </row>
    <row r="19" spans="1:14" ht="30">
      <c r="A19" s="29">
        <v>2</v>
      </c>
      <c r="B19" s="26" t="s">
        <v>163</v>
      </c>
      <c r="C19" s="145" t="s">
        <v>88</v>
      </c>
      <c r="D19" s="145" t="s">
        <v>38</v>
      </c>
      <c r="E19" s="56">
        <f t="shared" ref="E19:E20" si="10">4/3/100</f>
        <v>1.3333333333333332E-2</v>
      </c>
      <c r="F19" s="53">
        <f t="shared" si="8"/>
        <v>1.3333333333333332E-2</v>
      </c>
      <c r="G19" s="54">
        <f t="shared" si="9"/>
        <v>0</v>
      </c>
      <c r="J19" s="215"/>
      <c r="K19" s="216"/>
      <c r="L19" s="158"/>
      <c r="M19" s="216"/>
    </row>
    <row r="20" spans="1:14" ht="75">
      <c r="A20" s="29">
        <v>3</v>
      </c>
      <c r="B20" s="26" t="s">
        <v>181</v>
      </c>
      <c r="C20" s="145" t="s">
        <v>88</v>
      </c>
      <c r="D20" s="145" t="s">
        <v>88</v>
      </c>
      <c r="E20" s="56">
        <f t="shared" si="10"/>
        <v>1.3333333333333332E-2</v>
      </c>
      <c r="F20" s="53">
        <f t="shared" si="8"/>
        <v>1.3333333333333332E-2</v>
      </c>
      <c r="G20" s="54">
        <f t="shared" si="9"/>
        <v>1.3333333333333332E-2</v>
      </c>
      <c r="J20" s="215"/>
      <c r="K20" s="216"/>
      <c r="L20" s="158"/>
      <c r="M20" s="216"/>
    </row>
    <row r="21" spans="1:14">
      <c r="A21" s="29" t="s">
        <v>3</v>
      </c>
      <c r="B21" s="40"/>
      <c r="C21" s="219" t="s">
        <v>244</v>
      </c>
      <c r="D21" s="220"/>
      <c r="E21" s="58">
        <f>SUM(E18:E20)</f>
        <v>3.9999999999999994E-2</v>
      </c>
      <c r="F21" s="42">
        <f>SUM(F18:F20)</f>
        <v>3.9999999999999994E-2</v>
      </c>
      <c r="G21" s="42">
        <f>SUM(G18:G20)</f>
        <v>1.3333333333333332E-2</v>
      </c>
      <c r="H21" s="83" t="s">
        <v>258</v>
      </c>
      <c r="I21" s="84"/>
      <c r="J21" s="146"/>
      <c r="K21" s="146"/>
      <c r="L21" s="146"/>
      <c r="M21" s="146"/>
    </row>
    <row r="22" spans="1:14">
      <c r="A22" s="67" t="s">
        <v>245</v>
      </c>
      <c r="B22" s="35" t="s">
        <v>171</v>
      </c>
      <c r="I22" s="4" t="s">
        <v>245</v>
      </c>
      <c r="J22" s="217"/>
      <c r="K22" s="217"/>
      <c r="L22" s="158"/>
      <c r="M22" s="217"/>
    </row>
    <row r="23" spans="1:14" ht="30">
      <c r="A23" s="29">
        <v>1</v>
      </c>
      <c r="B23" s="63" t="s">
        <v>172</v>
      </c>
      <c r="C23" s="145" t="s">
        <v>88</v>
      </c>
      <c r="D23" s="145" t="s">
        <v>38</v>
      </c>
      <c r="E23" s="56">
        <f>4/3/100</f>
        <v>1.3333333333333332E-2</v>
      </c>
      <c r="F23" s="53">
        <f t="shared" ref="F23:F25" si="11">IF(C23="0 - not considered at all",0*E23,IF(C23="1 -  planned, not implemented",1*E23/3,IF(C23="2 - partially implemented",2*E23/3,E23)))</f>
        <v>1.3333333333333332E-2</v>
      </c>
      <c r="G23" s="54">
        <f t="shared" ref="G23:G25" si="12">IF(D23="0 - not considered at all",0*$E23,IF(D23="1 -  planned, not implemented",1*$E23/3,IF(D23="2 - partially implemented",2*$E23/3,$E23)))</f>
        <v>0</v>
      </c>
      <c r="J23" s="217"/>
      <c r="K23" s="217"/>
      <c r="L23" s="158"/>
      <c r="M23" s="217"/>
    </row>
    <row r="24" spans="1:14" ht="45">
      <c r="A24" s="29">
        <v>2</v>
      </c>
      <c r="B24" s="63" t="s">
        <v>173</v>
      </c>
      <c r="C24" s="145" t="s">
        <v>88</v>
      </c>
      <c r="D24" s="145" t="s">
        <v>38</v>
      </c>
      <c r="E24" s="56">
        <f t="shared" ref="E24:E25" si="13">4/3/100</f>
        <v>1.3333333333333332E-2</v>
      </c>
      <c r="F24" s="53">
        <f t="shared" si="11"/>
        <v>1.3333333333333332E-2</v>
      </c>
      <c r="G24" s="54">
        <f t="shared" si="12"/>
        <v>0</v>
      </c>
      <c r="J24" s="217"/>
      <c r="K24" s="217"/>
      <c r="L24" s="158"/>
      <c r="M24" s="217"/>
    </row>
    <row r="25" spans="1:14" ht="30">
      <c r="A25" s="29">
        <v>3</v>
      </c>
      <c r="B25" s="63" t="s">
        <v>174</v>
      </c>
      <c r="C25" s="145" t="s">
        <v>88</v>
      </c>
      <c r="D25" s="145" t="s">
        <v>88</v>
      </c>
      <c r="E25" s="56">
        <f t="shared" si="13"/>
        <v>1.3333333333333332E-2</v>
      </c>
      <c r="F25" s="53">
        <f t="shared" si="11"/>
        <v>1.3333333333333332E-2</v>
      </c>
      <c r="G25" s="54">
        <f t="shared" si="12"/>
        <v>1.3333333333333332E-2</v>
      </c>
      <c r="J25" s="217"/>
      <c r="K25" s="217"/>
      <c r="L25" s="158"/>
      <c r="M25" s="217"/>
    </row>
    <row r="26" spans="1:14" ht="15.75" thickBot="1">
      <c r="A26" s="29" t="s">
        <v>3</v>
      </c>
      <c r="B26" s="40"/>
      <c r="C26" s="219" t="s">
        <v>246</v>
      </c>
      <c r="D26" s="220"/>
      <c r="E26" s="58">
        <f>SUM(E23:E25)</f>
        <v>3.9999999999999994E-2</v>
      </c>
      <c r="F26" s="42">
        <f>SUM(F23:F25)</f>
        <v>3.9999999999999994E-2</v>
      </c>
      <c r="G26" s="42">
        <f>SUM(G23:G25)</f>
        <v>1.3333333333333332E-2</v>
      </c>
      <c r="H26" s="1" t="s">
        <v>258</v>
      </c>
      <c r="I26" s="1"/>
      <c r="J26" s="18"/>
      <c r="K26" s="44"/>
      <c r="M26" s="44"/>
    </row>
    <row r="27" spans="1:14" ht="15.75" thickBot="1">
      <c r="C27" s="221" t="s">
        <v>224</v>
      </c>
      <c r="D27" s="222"/>
      <c r="E27" s="49">
        <f>SUM(E26,E21,E16,E11)</f>
        <v>0.15999999999999998</v>
      </c>
      <c r="F27" s="49">
        <f>SUM(F26,F21,F16,F11)</f>
        <v>0.15999999999999998</v>
      </c>
      <c r="G27" s="49">
        <f>SUM(G26,G21,G16,G11)</f>
        <v>2.6666666666666665E-2</v>
      </c>
    </row>
    <row r="28" spans="1:14">
      <c r="C28" s="223" t="s">
        <v>229</v>
      </c>
      <c r="D28" s="223"/>
      <c r="E28" s="72">
        <v>16</v>
      </c>
      <c r="F28" s="72">
        <v>16</v>
      </c>
      <c r="G28" s="72">
        <v>16</v>
      </c>
    </row>
    <row r="29" spans="1:14" s="116" customFormat="1" ht="32.25" customHeight="1">
      <c r="A29" s="231" t="s">
        <v>215</v>
      </c>
      <c r="B29" s="231"/>
      <c r="C29" s="232" t="s">
        <v>216</v>
      </c>
      <c r="D29" s="232"/>
      <c r="E29" s="232"/>
      <c r="F29" s="232"/>
      <c r="G29" s="232"/>
      <c r="H29" s="232"/>
      <c r="I29" s="232"/>
      <c r="J29" s="114"/>
      <c r="K29" s="115"/>
      <c r="L29" s="115"/>
      <c r="M29" s="115"/>
      <c r="N29" s="115"/>
    </row>
  </sheetData>
  <sheetProtection password="C7FA" sheet="1" objects="1" scenarios="1" formatRows="0"/>
  <mergeCells count="20">
    <mergeCell ref="J17:J20"/>
    <mergeCell ref="K17:K20"/>
    <mergeCell ref="M17:M20"/>
    <mergeCell ref="J22:J25"/>
    <mergeCell ref="K22:K25"/>
    <mergeCell ref="M22:M25"/>
    <mergeCell ref="J3:J10"/>
    <mergeCell ref="K3:K10"/>
    <mergeCell ref="M3:M10"/>
    <mergeCell ref="J12:J15"/>
    <mergeCell ref="K12:K15"/>
    <mergeCell ref="M12:M15"/>
    <mergeCell ref="C26:D26"/>
    <mergeCell ref="C21:D21"/>
    <mergeCell ref="C16:D16"/>
    <mergeCell ref="C11:D11"/>
    <mergeCell ref="A29:B29"/>
    <mergeCell ref="C29:I29"/>
    <mergeCell ref="C28:D28"/>
    <mergeCell ref="C27:D27"/>
  </mergeCells>
  <phoneticPr fontId="6" type="noConversion"/>
  <dataValidations count="1">
    <dataValidation type="list" allowBlank="1" showInputMessage="1" showErrorMessage="1" sqref="C13:D15 C18:D20 C23:D25 C4:D10">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colBreaks count="1" manualBreakCount="1">
    <brk id="8"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User guide+assessment summary</vt:lpstr>
      <vt:lpstr>A. STRATEGY &amp; MANAGEMENT</vt:lpstr>
      <vt:lpstr>B. CURRICULUM AND DIDACTICS</vt:lpstr>
      <vt:lpstr>C. RESOURCES</vt:lpstr>
      <vt:lpstr>D. CPSD</vt:lpstr>
      <vt:lpstr>E. QUALITY ASSURANCE</vt:lpstr>
      <vt:lpstr>F.T&amp;L SUPPORT SYSTEM</vt:lpstr>
      <vt:lpstr>G.MARKETING and BUSINESS</vt:lpstr>
      <vt:lpstr>'A. STRATEGY &amp; MANAGEMENT'!Print_Area</vt:lpstr>
      <vt:lpstr>'C. RESOURCES'!Print_Area</vt:lpstr>
      <vt:lpstr>'E. QUALITY ASSURANCE'!Print_Area</vt:lpstr>
      <vt:lpstr>'F.T&amp;L SUPPORT SYSTEM'!Print_Area</vt:lpstr>
      <vt:lpstr>'G.MARKETING and BUSINESS'!Print_Area</vt:lpstr>
      <vt:lpstr>'User guide+assessment summary'!Print_Area</vt:lpstr>
      <vt:lpstr>'A. STRATEGY &amp; MANAGEMENT'!Print_Titles</vt:lpstr>
      <vt:lpstr>'C. RESOURCES'!Print_Titles</vt:lpstr>
      <vt:lpstr>'E. QUALITY ASSURANCE'!Print_Titles</vt:lpstr>
      <vt:lpstr>'F.T&amp;L SUPPORT SYSTEM'!Print_Titles</vt:lpstr>
      <vt:lpstr>'G.MARKETING and BUSINESS'!Print_Titles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Estela</cp:lastModifiedBy>
  <cp:lastPrinted>2013-07-31T11:49:25Z</cp:lastPrinted>
  <dcterms:created xsi:type="dcterms:W3CDTF">2012-06-19T07:09:26Z</dcterms:created>
  <dcterms:modified xsi:type="dcterms:W3CDTF">2013-07-31T12:01:07Z</dcterms:modified>
</cp:coreProperties>
</file>