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45" yWindow="-150" windowWidth="14655" windowHeight="9135" tabRatio="811"/>
  </bookViews>
  <sheets>
    <sheet name="Vertinimo suvestinė" sheetId="1" r:id="rId1"/>
    <sheet name="A. STRATEGIJA IR VADYBA" sheetId="9" r:id="rId2"/>
    <sheet name="B. MOKYMO TURINYS IR DIDAKTIKA" sheetId="10" r:id="rId3"/>
    <sheet name="C. IŠTEKLIAI" sheetId="11" r:id="rId4"/>
    <sheet name="D. KVALIFIKACIJOS TOBULINIMAS" sheetId="12" r:id="rId5"/>
    <sheet name="E. KOKYBĖS UŽTIKRINIMAS" sheetId="13" r:id="rId6"/>
    <sheet name="F. PARAMOS SISTEMA" sheetId="16" r:id="rId7"/>
    <sheet name="G.MARKETINGAS IR VERSLO PLANAS" sheetId="17" r:id="rId8"/>
  </sheets>
  <definedNames>
    <definedName name="_xlnm.Print_Area" localSheetId="3">'C. IŠTEKLIAI'!$A$1:$M$48</definedName>
    <definedName name="_xlnm.Print_Area" localSheetId="5">'E. KOKYBĖS UŽTIKRINIMAS'!$A$1:$M$24</definedName>
    <definedName name="_xlnm.Print_Area" localSheetId="6">'F. PARAMOS SISTEMA'!$A$1:$M$28</definedName>
    <definedName name="_xlnm.Print_Area" localSheetId="7">'G.MARKETINGAS IR VERSLO PLANAS'!$A$1:$M$28</definedName>
    <definedName name="_xlnm.Print_Area" localSheetId="0">'Vertinimo suvestinė'!$B$1:$L$26</definedName>
    <definedName name="_xlnm.Print_Titles" localSheetId="1">'A. STRATEGIJA IR VADYBA'!$1:$2</definedName>
    <definedName name="_xlnm.Print_Titles" localSheetId="3">'C. IŠTEKLIAI'!$1:$2</definedName>
    <definedName name="_xlnm.Print_Titles" localSheetId="5">'E. KOKYBĖS UŽTIKRINIMAS'!$1:$2</definedName>
    <definedName name="_xlnm.Print_Titles" localSheetId="6">'F. PARAMOS SISTEMA'!$1:$2</definedName>
    <definedName name="_xlnm.Print_Titles" localSheetId="7">'G.MARKETINGAS IR VERSLO PLANAS'!$1:$2</definedName>
  </definedNames>
  <calcPr calcId="125725"/>
</workbook>
</file>

<file path=xl/calcChain.xml><?xml version="1.0" encoding="utf-8"?>
<calcChain xmlns="http://schemas.openxmlformats.org/spreadsheetml/2006/main">
  <c r="G22" i="13"/>
  <c r="G17"/>
  <c r="G11"/>
  <c r="G11" i="16"/>
  <c r="G25" i="17"/>
  <c r="G24"/>
  <c r="G23"/>
  <c r="G20"/>
  <c r="G19"/>
  <c r="G18"/>
  <c r="G15"/>
  <c r="G14"/>
  <c r="G13"/>
  <c r="G5"/>
  <c r="G6"/>
  <c r="G7"/>
  <c r="G8"/>
  <c r="G9"/>
  <c r="G10"/>
  <c r="G4"/>
  <c r="G21" i="13"/>
  <c r="G20"/>
  <c r="G19"/>
  <c r="G16"/>
  <c r="G15"/>
  <c r="G14"/>
  <c r="G13"/>
  <c r="G5"/>
  <c r="G6"/>
  <c r="G7"/>
  <c r="G8"/>
  <c r="G9"/>
  <c r="G10"/>
  <c r="F4"/>
  <c r="G4"/>
  <c r="G25" i="16"/>
  <c r="G24"/>
  <c r="G23"/>
  <c r="G20"/>
  <c r="G19"/>
  <c r="G18"/>
  <c r="G15"/>
  <c r="G14"/>
  <c r="G13"/>
  <c r="G5"/>
  <c r="G6"/>
  <c r="G7"/>
  <c r="G8"/>
  <c r="G9"/>
  <c r="G10"/>
  <c r="G4"/>
  <c r="F4" i="17"/>
  <c r="G45" i="11"/>
  <c r="G44"/>
  <c r="G43"/>
  <c r="G40"/>
  <c r="G39"/>
  <c r="G38"/>
  <c r="G35"/>
  <c r="G34"/>
  <c r="G33"/>
  <c r="G32"/>
  <c r="G29"/>
  <c r="G28"/>
  <c r="G27"/>
  <c r="G26"/>
  <c r="G23"/>
  <c r="G22"/>
  <c r="G21"/>
  <c r="G18"/>
  <c r="G17"/>
  <c r="G16"/>
  <c r="G13"/>
  <c r="G12"/>
  <c r="G11"/>
  <c r="G5"/>
  <c r="G6"/>
  <c r="G7"/>
  <c r="G8"/>
  <c r="G4"/>
  <c r="G54" i="9"/>
  <c r="G53"/>
  <c r="G52"/>
  <c r="G49"/>
  <c r="G48"/>
  <c r="G47"/>
  <c r="G44"/>
  <c r="G43"/>
  <c r="G42"/>
  <c r="G39"/>
  <c r="G38"/>
  <c r="G37"/>
  <c r="G34"/>
  <c r="G33"/>
  <c r="G32"/>
  <c r="G29"/>
  <c r="G28"/>
  <c r="G27"/>
  <c r="G26"/>
  <c r="G23"/>
  <c r="G22"/>
  <c r="G21"/>
  <c r="G18"/>
  <c r="G17"/>
  <c r="G16"/>
  <c r="G13"/>
  <c r="G12"/>
  <c r="G11"/>
  <c r="G5"/>
  <c r="G6"/>
  <c r="G7"/>
  <c r="G8"/>
  <c r="G4"/>
  <c r="E13"/>
  <c r="E12"/>
  <c r="E11"/>
  <c r="E8"/>
  <c r="E7"/>
  <c r="E6"/>
  <c r="E5"/>
  <c r="E4"/>
  <c r="F25" i="17" l="1"/>
  <c r="F24"/>
  <c r="F23"/>
  <c r="F20"/>
  <c r="F19"/>
  <c r="F18"/>
  <c r="F15"/>
  <c r="F14"/>
  <c r="F13"/>
  <c r="F5"/>
  <c r="F6"/>
  <c r="F7"/>
  <c r="F8"/>
  <c r="F9"/>
  <c r="F10"/>
  <c r="F25" i="16"/>
  <c r="F24"/>
  <c r="F23"/>
  <c r="F20"/>
  <c r="F19"/>
  <c r="F18"/>
  <c r="F15"/>
  <c r="F14"/>
  <c r="F13"/>
  <c r="F5"/>
  <c r="F6"/>
  <c r="F7"/>
  <c r="F8"/>
  <c r="F9"/>
  <c r="F10"/>
  <c r="F4"/>
  <c r="F21" i="13"/>
  <c r="F20"/>
  <c r="F19"/>
  <c r="F16"/>
  <c r="F15"/>
  <c r="F14"/>
  <c r="F13"/>
  <c r="F5"/>
  <c r="F6"/>
  <c r="F7"/>
  <c r="F8"/>
  <c r="F9"/>
  <c r="F10"/>
  <c r="F45" i="11"/>
  <c r="F44"/>
  <c r="F43"/>
  <c r="F40"/>
  <c r="F39"/>
  <c r="F38"/>
  <c r="F35"/>
  <c r="F34"/>
  <c r="F33"/>
  <c r="F32"/>
  <c r="F29"/>
  <c r="F28"/>
  <c r="F27"/>
  <c r="F26"/>
  <c r="F23"/>
  <c r="F22"/>
  <c r="F21"/>
  <c r="F18"/>
  <c r="F17"/>
  <c r="F16"/>
  <c r="F13"/>
  <c r="F12"/>
  <c r="F11"/>
  <c r="F5"/>
  <c r="F6"/>
  <c r="F7"/>
  <c r="F8"/>
  <c r="F4"/>
  <c r="H21" i="1"/>
  <c r="F54" i="9"/>
  <c r="F53"/>
  <c r="F52"/>
  <c r="F49"/>
  <c r="F48"/>
  <c r="F47"/>
  <c r="F44"/>
  <c r="F43"/>
  <c r="F42"/>
  <c r="F39"/>
  <c r="F38"/>
  <c r="F37"/>
  <c r="F34"/>
  <c r="F33"/>
  <c r="F32"/>
  <c r="F29"/>
  <c r="F28"/>
  <c r="F27"/>
  <c r="F26"/>
  <c r="F23"/>
  <c r="F22"/>
  <c r="F21"/>
  <c r="F18"/>
  <c r="F17"/>
  <c r="F16"/>
  <c r="F13"/>
  <c r="F12"/>
  <c r="F11"/>
  <c r="F5"/>
  <c r="F6"/>
  <c r="F7"/>
  <c r="F8"/>
  <c r="F4"/>
  <c r="E23" i="13" l="1"/>
  <c r="E20" l="1"/>
  <c r="E21"/>
  <c r="E19"/>
  <c r="E14"/>
  <c r="E15"/>
  <c r="E16"/>
  <c r="E13"/>
  <c r="E5"/>
  <c r="E6"/>
  <c r="E7"/>
  <c r="E8"/>
  <c r="E9"/>
  <c r="E10"/>
  <c r="E4"/>
  <c r="J23" i="1"/>
  <c r="J21"/>
  <c r="H23"/>
  <c r="E44" i="11" l="1"/>
  <c r="E45"/>
  <c r="E43"/>
  <c r="E22"/>
  <c r="E23"/>
  <c r="E21"/>
  <c r="E17"/>
  <c r="E18"/>
  <c r="E16"/>
  <c r="E5"/>
  <c r="E6"/>
  <c r="E7"/>
  <c r="E8"/>
  <c r="E4"/>
  <c r="E53" i="9" l="1"/>
  <c r="E54"/>
  <c r="E52"/>
  <c r="E48"/>
  <c r="E49"/>
  <c r="E47"/>
  <c r="E43"/>
  <c r="E44"/>
  <c r="E42"/>
  <c r="E38"/>
  <c r="E39"/>
  <c r="E37"/>
  <c r="E33"/>
  <c r="E34"/>
  <c r="E32"/>
  <c r="E27" l="1"/>
  <c r="E28"/>
  <c r="E29"/>
  <c r="E26"/>
  <c r="E22"/>
  <c r="E23"/>
  <c r="E21"/>
  <c r="E17"/>
  <c r="E18"/>
  <c r="E16"/>
  <c r="I56" l="1"/>
  <c r="E25" i="17"/>
  <c r="E24"/>
  <c r="E23"/>
  <c r="E19"/>
  <c r="E20"/>
  <c r="E18"/>
  <c r="E14"/>
  <c r="E15"/>
  <c r="E13"/>
  <c r="E16"/>
  <c r="E5"/>
  <c r="E6"/>
  <c r="E7"/>
  <c r="E8"/>
  <c r="E9"/>
  <c r="E10"/>
  <c r="E4"/>
  <c r="E11" s="1"/>
  <c r="G11"/>
  <c r="E24" i="16"/>
  <c r="E25"/>
  <c r="E23"/>
  <c r="E26" s="1"/>
  <c r="E20"/>
  <c r="E19"/>
  <c r="E18"/>
  <c r="E14"/>
  <c r="E15"/>
  <c r="E13"/>
  <c r="G16"/>
  <c r="E16"/>
  <c r="E5"/>
  <c r="E6"/>
  <c r="E7"/>
  <c r="E8"/>
  <c r="E9"/>
  <c r="E10"/>
  <c r="E4"/>
  <c r="E17" i="13"/>
  <c r="E22"/>
  <c r="E11"/>
  <c r="E33" i="11"/>
  <c r="E34"/>
  <c r="E35"/>
  <c r="E32"/>
  <c r="E27"/>
  <c r="E28"/>
  <c r="E29"/>
  <c r="E26"/>
  <c r="E46"/>
  <c r="E40"/>
  <c r="E39"/>
  <c r="E38"/>
  <c r="E24"/>
  <c r="E19"/>
  <c r="E41"/>
  <c r="E36"/>
  <c r="E12"/>
  <c r="E13"/>
  <c r="E11"/>
  <c r="E14" s="1"/>
  <c r="E9"/>
  <c r="G30" l="1"/>
  <c r="E30"/>
  <c r="E11" i="16"/>
  <c r="G26"/>
  <c r="F16" i="17"/>
  <c r="G21"/>
  <c r="F30" i="11"/>
  <c r="E21" i="16"/>
  <c r="F26"/>
  <c r="G16" i="17"/>
  <c r="G26"/>
  <c r="F16" i="16"/>
  <c r="F17" i="13"/>
  <c r="F36" i="11"/>
  <c r="F24"/>
  <c r="E26" i="17"/>
  <c r="E27" s="1"/>
  <c r="E21"/>
  <c r="F21" i="16"/>
  <c r="E27"/>
  <c r="F22" i="13"/>
  <c r="F11"/>
  <c r="G19" i="11"/>
  <c r="F19"/>
  <c r="G46"/>
  <c r="F46"/>
  <c r="G41"/>
  <c r="F41"/>
  <c r="G36"/>
  <c r="G24"/>
  <c r="E47"/>
  <c r="F9"/>
  <c r="E55" i="9"/>
  <c r="E35"/>
  <c r="F35"/>
  <c r="F55"/>
  <c r="E50"/>
  <c r="E45"/>
  <c r="E40"/>
  <c r="G45"/>
  <c r="F45"/>
  <c r="G40"/>
  <c r="F40"/>
  <c r="G30"/>
  <c r="G55"/>
  <c r="G50"/>
  <c r="F50"/>
  <c r="G35"/>
  <c r="F30"/>
  <c r="E30"/>
  <c r="F23" i="13" l="1"/>
  <c r="F14" i="11"/>
  <c r="F11" i="16"/>
  <c r="F11" i="17"/>
  <c r="G21" i="16"/>
  <c r="F26" i="17"/>
  <c r="F21"/>
  <c r="G9" i="9"/>
  <c r="G14" l="1"/>
  <c r="E14"/>
  <c r="E19"/>
  <c r="G19"/>
  <c r="E24"/>
  <c r="G24"/>
  <c r="F9"/>
  <c r="F24" l="1"/>
  <c r="F19"/>
  <c r="G56"/>
  <c r="F14"/>
  <c r="F56" l="1"/>
  <c r="E9"/>
  <c r="E56" l="1"/>
  <c r="G27" i="16" l="1"/>
  <c r="J25" i="1" s="1"/>
  <c r="G23" i="13"/>
  <c r="J24" i="1" s="1"/>
  <c r="G27" i="17"/>
  <c r="J26" i="1" s="1"/>
  <c r="G14" i="11"/>
  <c r="G9"/>
  <c r="G47" l="1"/>
  <c r="J22" i="1" s="1"/>
  <c r="J20"/>
  <c r="J17" s="1"/>
  <c r="H20" l="1"/>
  <c r="F47" i="11"/>
  <c r="H22" i="1" s="1"/>
  <c r="H24"/>
  <c r="F27" i="16"/>
  <c r="H25" i="1" s="1"/>
  <c r="F27" i="17"/>
  <c r="H26" i="1" s="1"/>
  <c r="H17" l="1"/>
</calcChain>
</file>

<file path=xl/sharedStrings.xml><?xml version="1.0" encoding="utf-8"?>
<sst xmlns="http://schemas.openxmlformats.org/spreadsheetml/2006/main" count="643" uniqueCount="274">
  <si>
    <t>n</t>
  </si>
  <si>
    <t xml:space="preserve">  </t>
  </si>
  <si>
    <t xml:space="preserve">(EXAMPLES FROM INSTITUTIONAL LEVEL) </t>
  </si>
  <si>
    <t>A1</t>
  </si>
  <si>
    <t>A2</t>
  </si>
  <si>
    <t>A3</t>
  </si>
  <si>
    <t>A4</t>
  </si>
  <si>
    <t>A5</t>
  </si>
  <si>
    <t>A6</t>
  </si>
  <si>
    <t>A7</t>
  </si>
  <si>
    <t>A8</t>
  </si>
  <si>
    <t>A9</t>
  </si>
  <si>
    <t>A10</t>
  </si>
  <si>
    <t>C1</t>
  </si>
  <si>
    <t>C2</t>
  </si>
  <si>
    <t>C3</t>
  </si>
  <si>
    <t>C4</t>
  </si>
  <si>
    <t>C5</t>
  </si>
  <si>
    <t>C6</t>
  </si>
  <si>
    <t>C7</t>
  </si>
  <si>
    <t>C8</t>
  </si>
  <si>
    <t>E1</t>
  </si>
  <si>
    <t>E2</t>
  </si>
  <si>
    <t>E3</t>
  </si>
  <si>
    <t>3 - fully implemented</t>
  </si>
  <si>
    <t>weight</t>
  </si>
  <si>
    <t>Copy right issues</t>
  </si>
  <si>
    <t>This product is released under Creative Common licence  
CC BY-NC-ND 3.0</t>
  </si>
  <si>
    <t>Weight</t>
  </si>
  <si>
    <t>F1</t>
  </si>
  <si>
    <t>F2</t>
  </si>
  <si>
    <t>F3</t>
  </si>
  <si>
    <t>F4</t>
  </si>
  <si>
    <t>G1</t>
  </si>
  <si>
    <t>G2</t>
  </si>
  <si>
    <t>G3</t>
  </si>
  <si>
    <t>G4</t>
  </si>
  <si>
    <t>Mokymosi visą gyvenimą programos
Leonardo da Vinči Naujovių perkėlimo projektas "REVIVE VET – Profesinio mokymo ir rengimo praktikų vertinimas ir tobulinimas"
 No. LLP-LDV-TOI-2011-LT-0087</t>
  </si>
  <si>
    <t>IKT integracjos institucijos lygmenyje kokybės vertinimo kriterijai (SAVIANALIZEI IR ATVEJO RENGIMUI)</t>
  </si>
  <si>
    <t>Atvejo pavadinimas</t>
  </si>
  <si>
    <t>Atvejo autoriai</t>
  </si>
  <si>
    <t>Kokybės kriterijų autoriai</t>
  </si>
  <si>
    <t>Institucija(os)</t>
  </si>
  <si>
    <t>Autorinės teisės</t>
  </si>
  <si>
    <t>Denes Zarka, Budapešto vadybos ir ekonomikos universitetas (Vengrija), Airina Volungevičienė, Vytauto Didžiojo universitetas (Lietuva)</t>
  </si>
  <si>
    <t>Revive VET projekto konsorciumas</t>
  </si>
  <si>
    <t>Šis produtas gali būti naudojamas vadovaujantis kūrybinių bendrijų teise  
CC BY-NC-ND 3.0</t>
  </si>
  <si>
    <t>Šis dokumentas pagrįstas IKT integracijos instituciniame lygmenyje kokybės vertinimo kriterijais. Jis skirtas institucijos vadovams ir darbuotojams, siekiantiems itegruoti IKT į teikiamas paslaugas vadovaujantis kokybės kriterijais. Vadovaujantis šiame dokumente paeiktais kokybės vertinimo kriterijais institucijos administracija, dėstytojai ir mokytojai, gali parengti institucijos atvejį savianalizei ir išoriniam vertinimui. Institucinis vertinimas turės būti papildytas IKT integracijos mokymo(-si) turinio kokybės vertinimo suvestine, profesinio rengimo kokybės vertinimo suvestine, o siekiant dermės su nacionaliniu lygmeniu  - taip pat ir nacionalinio lygmens kokybės vertinimo suvetine.</t>
  </si>
  <si>
    <t>Tikslinė institucija/ grupė</t>
  </si>
  <si>
    <t>Aukštojo mokslo ir profesinio rengimo institucijos, mokyklos ir suaugusiųjų mokymo centrai, teikiantys technologijomis grįsto mokymosi paslaugas</t>
  </si>
  <si>
    <t>Šis dokumentas, pateikiantis technologijomis grįsto mokymo(-si) integracijos institucijoje kokybės vertinimo kriterijus, gali būti naudojamas:
- atlikti technologijomis grįsto mokymo(-si) vadybos savianalizę prieš išorinį vertinimą
- išoriniam technologijomis grįsto mokymo(-si) paslaugų vertinimui.
Atestacijos/ akreditacijos procedūra turi būti atlikta vadovaujantis institucijos tvarka. Išorinė atestacija/ akreditacija gali būti atlikta taip pat nacionaliniame ar tarptautiniame lygmenyje ir gali būti pabaigta sertifikavimu. 
Savianalizės ir atvejo pristatymo rezultatas turi būti pabaigtas išorinio vertinimo eksperto (institucijoje ar tarpinstuticinio susitarimo kontekste), kurio metu siekiama:
a) įvertinti esamą IKT integracijos kokybę ir pateikti rekomendacijas atvejo tobulinimui;
b) nustatyti, kiek procentų kokybės kriterijai yra taikomi technologijomis grįsto mokymo(-si) paslaugos rengime (max 100 %)</t>
  </si>
  <si>
    <t>Minimalūs rekalavimai atestacijai</t>
  </si>
  <si>
    <t>Nustatytas minimalus reikalavimas, jog kiekvienoje kriterijų grupėje būtų surinktas bent minimalus procentas. 
Rekomenduojama/ atestuojama technologijomis grįstam mokymo paslauga institucijoje, jeigu kiekvienos kriterijų grupės įvertinimas atitinka minimumą. Minimalūs reikalavimai turi atitikti institucijos vidaus tvarką ir/ ar jai neprieštarauti. Kitu atveju - minimali technologijomis grįsto mokymo(-si) paslaugos kokybės kriterijų pritaikomumo išraiška turi būti 80%</t>
  </si>
  <si>
    <t xml:space="preserve">BENDRAS REZULTATAS (BENDRA SUMA) </t>
  </si>
  <si>
    <t>A. STRATEGIJA IR VADYBA</t>
  </si>
  <si>
    <t>B. MOKYMO TURINYS IR DIDAKTIKA</t>
  </si>
  <si>
    <t>C. IŠTEKLIAI</t>
  </si>
  <si>
    <t>D. TĘSTINIS PROFESINIS RENGIMAS IR ĮGŪDŽIŲ TOBULINIMAS</t>
  </si>
  <si>
    <t>E. KOKYBĖS UŽTIKRINIMAS</t>
  </si>
  <si>
    <t>F. MOKYTOJO/ DĖSTYTOJO IR BESIMOKANČIŲJŲ PARAMOS SISTEMA</t>
  </si>
  <si>
    <t>G. MARKETINGAS IR VERSLO PLANAS</t>
  </si>
  <si>
    <t>KRITERIJŲ GRUPĖ A. STRATEGIJA IR VADYBA</t>
  </si>
  <si>
    <t>Institucinio lygmens kokybės kriterijai</t>
  </si>
  <si>
    <t>Įgyvendinimo lygmuo</t>
  </si>
  <si>
    <t>Nurodykite, kaip šis kriterijus yra išpildomas Jūsų atveju. Pateikite faktus ir argumentus</t>
  </si>
  <si>
    <t>Komentarai ir rekomendacijos atvejo tobulinimui</t>
  </si>
  <si>
    <t xml:space="preserve">Institucijos vizija ir tikslai skatina inovatyvius sprendimus, siekiant gerinti institucijos valdymą ir paslaugas
</t>
  </si>
  <si>
    <t>Inovacijos yra horizontalys prioritetas institucijoje.</t>
  </si>
  <si>
    <t>Vykdomas inovatyvus institucijos išteklių valdymas.</t>
  </si>
  <si>
    <t>Institucijos politika aiškiai remia IKT plėtrą ir tam yra numatytos ir vidinės, ir išorinės paslaugos.</t>
  </si>
  <si>
    <t>IKT pirmiausiai diegiama gerinti kokybę, o ne taupyti išteklius.</t>
  </si>
  <si>
    <t>Skatinamas ir remiamas inovacijų diegimas mokymo turinyje.</t>
  </si>
  <si>
    <t>Institucijos strategija yra orientuota į bendradarbiavimą su įvairiomis mokymosi visą gyvenimą grupėmis, turinčiomis skirtingą užimtumą ir gyvenamąją vietą.</t>
  </si>
  <si>
    <t>Institucija dalyvauja tinklaveikoje.</t>
  </si>
  <si>
    <t>Institucija aktyviai bendradarbiauja su kitomis profesinio rengimo ir mokymo institucijomis, įmonėmis.</t>
  </si>
  <si>
    <t>Įmonės ir partnerinės organizacijos aktyviai remia ir atsakingai skatina IKT plėtrą institucijoje.</t>
  </si>
  <si>
    <t>Institucijos strategijoje yra numatytos IKT integracijos įgyvendinimo institucijos veiklose priemonės</t>
  </si>
  <si>
    <t>Institucija pilnai ir aktyviai remia technologijomis grįstą mokymąsi.</t>
  </si>
  <si>
    <t>Institucijos vizijoje IKT yra aikšiai įprasmintas.</t>
  </si>
  <si>
    <t>Institucijos strategijos įgyvendinimas yra planuojamas jos darbuotojų dėka.</t>
  </si>
  <si>
    <t>Institucija turi atskirą tvarką (planą) kaip integruoti IKT kasdieninėse veiklose</t>
  </si>
  <si>
    <t>Institucijoje aktyviai siekiama IKT integracijos kurso/ dalyko lygmenyje.</t>
  </si>
  <si>
    <t>Reikalavimai kurso dizainui ir mokymo organizavimui yra aiškūs šias funkcijas vykdančiam personalui</t>
  </si>
  <si>
    <t>Vykdoma metodologinė ir organizacinė parama technologijomis grįsto mokymo turinio autoriams</t>
  </si>
  <si>
    <t>Institucinė strategija remia e.mokymąsi/ nuotolinį mokymą bei mokymąsi internetu</t>
  </si>
  <si>
    <t>Darbuotojų ir besimokančiųjų vaidmenys ir atsakomybės technologijomis grįsto mokymo(-si) procese yra aiškios ir skaidriai perteiktos</t>
  </si>
  <si>
    <t>e.Mokymusi siekiama transformuoti visas švietimo paslaugas. Šį procesą remia institucijos administracija.</t>
  </si>
  <si>
    <t>Institucijoje yra parengta tvarka, kuria e.mokymosi kursai yra pripažįstami.</t>
  </si>
  <si>
    <t>e.Mokymosi strategija prisideda prie bendruomenės vystymo institucijos viduje, nacionaliniame ir tarptautiniame lygmenyse.</t>
  </si>
  <si>
    <t>Institucijoje yra parengtos priemonės ir instrumentai, skirti grįžtamojo ryšio gavimui iš paslaugos vartotojų.</t>
  </si>
  <si>
    <t>Vykdomas monitoringas visais lygmenimis.</t>
  </si>
  <si>
    <t xml:space="preserve">Tyrimų ir monitoringo rezultatai įtakoja ir tobulina mokymo(-si) ir valdymo praktiką. </t>
  </si>
  <si>
    <t>Darbuotojai yra dažnai apklausiami, su kokiomis problemomis susiduria besimokantieji naudodami IKT ir technologijomis grįsto mokymosi paslaugas.</t>
  </si>
  <si>
    <t>Institucijos vadovai remia IKT integraciją, skirdami finansavimą ir ieškodami praktinių sprendimų.</t>
  </si>
  <si>
    <t xml:space="preserve">Kasdienines užduotis, susijusias su IKT diegimu institucijoje, vykdo pilnu krūviu dirbantys darbuotojai ir taip pat savanoriai. </t>
  </si>
  <si>
    <t>Institucijos prioritetas - automatizuoti procesus.</t>
  </si>
  <si>
    <t xml:space="preserve">Kursų administravimas, vartotojų aptarnavimas ir pagalba gali būti atliekami internetu iš namų ar bet kurios kitos vietos. </t>
  </si>
  <si>
    <t xml:space="preserve">IKT grįstos paslaugos kuriamos skiriant dėmesį IKT įgūdžiams, pedagoginiams sprendimams, gerbiant besimokančiojo poreikius ir mokymosi procesą.  </t>
  </si>
  <si>
    <t>IKT naudojama padidinti pedagoginių procesų efektyvumą: teikti paramą internetu, stebėti mokymosi aplinką, besimokančiojo mokymosi kelią (path), keisti vartotojo mokymosi aplinką, ir t.t.</t>
  </si>
  <si>
    <t>Lankstūs pedagoginiai ir mokymosi modeliai yra pritaikomi institucijoje, siekiant išpildyti besimokančiųjų poreikius.</t>
  </si>
  <si>
    <t>IKT naudojama virtualaus mobilumo įgyvendinimui.</t>
  </si>
  <si>
    <t>Darbuotojų darbo krūvis yra nuolat peržiūrimas ir yra proporcingas besimokančiųjų grupėms.</t>
  </si>
  <si>
    <t>Naudojami nauji darbo krūvio restruktūrizacijos modeliai technologijomis grįsto mokymosi paslaugų teikime.</t>
  </si>
  <si>
    <t>Rengiami paslaugų įgyvendinimo planai 12 mėnesių laikotarpiui.</t>
  </si>
  <si>
    <t>Kursuose skiriami e.kuratoriai esant išreikštiems besimokančiųjų poreikiams.</t>
  </si>
  <si>
    <t>Skirtinguose institucijos padaliniuose suteikiama techninė technologijomis grįsto mokymosi paslaugų teikimo pagalba</t>
  </si>
  <si>
    <t>Institucijoje veikia efektyvi ir koordinuojama parama kurti ir teikti technologijomis grįsto mokymosi paslaugas skirtinguose padaliniuose</t>
  </si>
  <si>
    <t>Mokytojams/ dėstytojams ir besimokantiesiems teikiama nuolatinė techninė parama</t>
  </si>
  <si>
    <t>Techninė pagalba darbuotojams yra užtikrinta bet kuriuo metu (teikiama internetu ir kt.)</t>
  </si>
  <si>
    <t>Bendra suma (%) šioje grupėje:</t>
  </si>
  <si>
    <t>Didžiausia galima suma šioje grupėje:</t>
  </si>
  <si>
    <t>Šis produktas gali būti vartojamas vadovaujantis kūrybinių bendrijų teise  
CC BY-NC-ND 3.0</t>
  </si>
  <si>
    <t>Įrašykite sumą (% išraiška), surinktą naudojant atskirą technologijomis grįsto mokymo(si) turinio kokybės vertinimo metu</t>
  </si>
  <si>
    <t>Atvejo autoriams</t>
  </si>
  <si>
    <r>
      <t xml:space="preserve">KRITEIRJŲ GRUPĖ </t>
    </r>
    <r>
      <rPr>
        <b/>
        <sz val="11"/>
        <color indexed="30"/>
        <rFont val="Calibri"/>
        <family val="2"/>
        <charset val="186"/>
      </rPr>
      <t>C. IŠTEKLIAI</t>
    </r>
  </si>
  <si>
    <t>Institucijos lygmens kokybės kriterijai</t>
  </si>
  <si>
    <t>Įgyvendinimo lygis</t>
  </si>
  <si>
    <t>Institucijoje egzistuoja IKT infrastruktūros panaudos tvarka, ji yra vieša institucijos darbuotojams ir besimokantiesiems</t>
  </si>
  <si>
    <t>TGM yra pasiekiamas institucijai  priklausančiuose pastatuose ir taip pat internetu iš kitos patogios vietos</t>
  </si>
  <si>
    <t>Yra aiški tvarka, kaip galima naudotis įranga, programomis, instaliacija, laisvai prieinama darbuotojams ir besimokantiesiems.</t>
  </si>
  <si>
    <t>Egzistuoja aiški tvarka kokio technologinio standarto IKT naudojami institucijoje (pvz., Moodle, Google, Java, Flash)</t>
  </si>
  <si>
    <t>Egzistuoja institucinė tvarka, nusakanti interneto išteklių kūrimo ir testavimo procedūras.</t>
  </si>
  <si>
    <t>TGM sistemos patikimumas yra užtikrintas, panaudojant atsarginių kopijų rengimą.</t>
  </si>
  <si>
    <t>Sukurta ir naudojama nuotolinio mokymo(-si) aplinka internete</t>
  </si>
  <si>
    <t>Institucijoje yra tik viena nuotolinio mokymo(si) sistema.</t>
  </si>
  <si>
    <t>Egzistuoja nuotolinio mokymo(-si) aplinkos atnaujinimo procedūrų aprašai.</t>
  </si>
  <si>
    <t>Institucijoje yra suplanuoti kaštai tyrimams, tirti TGM sistemų efektyvumą ir plėtrą.</t>
  </si>
  <si>
    <t>Parengti ir vartotojams prieinami nuotolinio mokymo(-si) aplinkos ir kitų technologijų vartotojo vadovai</t>
  </si>
  <si>
    <t>Yra nuotolinio mokymo(-si) aplinkos vartotojo vadovai, kuriuose yra techninė, organizacinė ir vartotojo informacija.</t>
  </si>
  <si>
    <t xml:space="preserve">Kiekviename kurse/ dalyke pateikiamas detalys kurso/ dalyko vadovas. </t>
  </si>
  <si>
    <t>Vykdomas montoringas, renkama informacija ir kiti duomenys, kaip ir kokias technologijas naudoja vartotojai ir koks yra jų grįžtamasis ryšys</t>
  </si>
  <si>
    <t>Sinchroninei ir asinchroninei komunikacijai naudojamos vaizdo konferencijos ir kiti įrankiai</t>
  </si>
  <si>
    <t>TGM metu naudojami asinchroninio bendravimo įrankiai internetinėje aplinkoje.</t>
  </si>
  <si>
    <t>TGM metu naudojami sinchroninio bendravimo įrankiai internetinėje aplinkoje.</t>
  </si>
  <si>
    <t>Naudojamos 2.0 saityno technologijos.</t>
  </si>
  <si>
    <t>Institucijoje įgyvendinamos atviro turinio ir kūrybinių bendrijų licencijų iniciatyvos</t>
  </si>
  <si>
    <t>Egzistuoja aiški tvarkai kaip naudoti, adaptuoti ir keisti atvirus švietimo išteklius</t>
  </si>
  <si>
    <t>Egzistuoja aiški tvarka, kaip diegti atviro kodo technologijas kompiuteriuose ir mobiliuosiuose įrenginiuose, skirtingose operacinėse sistemose</t>
  </si>
  <si>
    <t>Egzistuoja aiški strategija kaip palaipsniui diegti atviro kodo technologijas kompiuteriuose, mobiliuosiuose įrenginiuose</t>
  </si>
  <si>
    <t>Egzistuoja aiški tvarka kūrybinių bendrijų licencijų naudojimui, kada tinkama.</t>
  </si>
  <si>
    <t xml:space="preserve">IKT ir TGM sprendimai yra valdomi ir koordinuojami vieno padalininio, vykdant paramos ir priežiūros funkcijas </t>
  </si>
  <si>
    <t>Egzistuoja institucinė tvarka dėl centralizuotai teikiamų paslaugų teikimo.</t>
  </si>
  <si>
    <t xml:space="preserve">Padalinys, teikiantis centralizuotai  paslaugas visiems kitiems institucijos padaliniams, turi adekvačius žmogiškuosius ir techninius išteklius.  </t>
  </si>
  <si>
    <t>Egzistuoja saugumo tvarka, procedūrų aprašai, ir jie yra taikomi praktikoje.</t>
  </si>
  <si>
    <t>Atliekamas mokymosi išteklių kaštų monitoringas.</t>
  </si>
  <si>
    <t>Studentų priėmimo ir akademinių duomenų sistemos yra pilnai integruotos nuotolinio mokymo(si) aplinkoje.</t>
  </si>
  <si>
    <t>Studentų administravimas yra pilnai integruotas.</t>
  </si>
  <si>
    <t>Visų besimokančiųjų administravimas nuotolinio mokymo(-si) aplinkoje yra pilnai veikiantis.</t>
  </si>
  <si>
    <t>Nuotolinio mokymo(-si) aplinkoje integruotas darbuotojų mokymas ir kvalifikacijos tobulinimas</t>
  </si>
  <si>
    <t>Įdiegta automatizuota bibliotekos išteklių, duomenų bazių ir žurnalų prieiga.</t>
  </si>
  <si>
    <t>Bibliotekos ištekliai pasiekiami visiems besimokantiesiems ir darbuotojams</t>
  </si>
  <si>
    <t>Internetiniai žurnalai pasiekiami visiems besimokantiesiems ir darbuotojams</t>
  </si>
  <si>
    <t>Internetinės mokslo literatūros duomenų bazės yra prieinamos visiems besimokantiesiems ir darbuotojams</t>
  </si>
  <si>
    <t>Didžiausias galimas % grupėje</t>
  </si>
  <si>
    <t xml:space="preserve">Technologijomis grįsto mokymosi integracijos profesiniame rengime ir kvalifikacijos tobulinime kokybės vertinimo rezultatai yra skaičuojami pasitelkiant atskirą įrankį, pasiekiamą internetu adres http://www.reviveproject.eu/vet/quality-criteria/revive-vet-continuing-professional-development-quality-criteria/
</t>
  </si>
  <si>
    <t>Įrašykite sumą (% išraiška), surinktą naudojant atskirą technologijomis grįsto mokymo(si) profesinio rengimo ir kvalifikacijos tobulinimo kokybės vertinimo metu</t>
  </si>
  <si>
    <r>
      <t xml:space="preserve">KRITERIJŲ GRUPĖ </t>
    </r>
    <r>
      <rPr>
        <b/>
        <sz val="11"/>
        <color indexed="30"/>
        <rFont val="Calibri"/>
        <family val="2"/>
        <charset val="186"/>
      </rPr>
      <t>E.KOKYBĖS UŽTIKRINIMAS</t>
    </r>
  </si>
  <si>
    <t xml:space="preserve">Egzistuoja institucinė tvarka kokybės užtikrinimui ir TGM turinio atesteacijai </t>
  </si>
  <si>
    <t>Savianalizė turi specifinius uždavinius.</t>
  </si>
  <si>
    <t>Kursai yra nuolat vertinami nepriklausomų ekspertų turinio ir didaktikos aspektais.</t>
  </si>
  <si>
    <t>Atliekamas vidinis kurso vertinimas prieš jo pateikime internete.</t>
  </si>
  <si>
    <t>Kurso vertinimui naudojama atskira metodika.</t>
  </si>
  <si>
    <t>Kurso vertinimas numato jo atnaujinimo planavimą.</t>
  </si>
  <si>
    <t>Kokybės užtikrinimas yra horizontalus prioritetas institucijoje.</t>
  </si>
  <si>
    <t>Institucijoje yra sudaryta IKT ir TGM vertinimo ekspertų darbo grupė</t>
  </si>
  <si>
    <t>Socialiniai dalininkai dalyvauja IKT vertinimo ir kokybės užtikrinimo procedūrų rengime ir taikyme</t>
  </si>
  <si>
    <t>Institucijoje naudojamas vidinis ir išorinis TGM vertinimas .</t>
  </si>
  <si>
    <t>Kiekvienas besimokantysis vertina kursą mokymosi pabaigoje.</t>
  </si>
  <si>
    <t>Profesinė akreditacija užtikrina kokybę.</t>
  </si>
  <si>
    <t>Kursų vertinime dalyvauja verslo institucijų atstovai</t>
  </si>
  <si>
    <t>IKT sprendimai yra įgyvendinami  kokybės užtikrinimo proceso metu (apklausos internetu, interviu ir kt)</t>
  </si>
  <si>
    <t>Institucija naudoja internetines apklausas, diskusijas savianalizei ir vidiniam kokybės vertinimui.</t>
  </si>
  <si>
    <t>IKT kokybės užtikrinimas yra integrali institucijos kokybės užtikrinimo sistemos dalis.</t>
  </si>
  <si>
    <t>Nuotolinio mokymo(-si) aplinkoje yra grįžtamojo ryšio formos turinio ir techninių priemonių vertinimui.</t>
  </si>
  <si>
    <t>Besimokančiųjų paramos sistema yra įdiegta ir vykdoma.</t>
  </si>
  <si>
    <t>Besimokantieji sprendžia kokiu tempu ir laiku mokytis.</t>
  </si>
  <si>
    <t>Įdiegtos besimokančiųjų priėmimo internetu administracinės procedūros</t>
  </si>
  <si>
    <t>Darbuotojų darbo krūvis reguliuojamas naudojant paramos sistemos apribojimus.</t>
  </si>
  <si>
    <t>institucija teikia paslaugas, siekiant užtikrinti, kad besimokantieji, neturintys reikiamų įgūdžių TGM'uisi juos įgytų institucijoje</t>
  </si>
  <si>
    <t xml:space="preserve">Besimokantieji turi prieigą prie įvairių bendravimo išteklių ir įrankių </t>
  </si>
  <si>
    <t>Veikia individuali besimokančiojo parama</t>
  </si>
  <si>
    <t>Įgyvendintos neįgaliųjų paramos paslaugos ir įrankiai</t>
  </si>
  <si>
    <t>Akademinių darbutojų IKT kompetencijos</t>
  </si>
  <si>
    <t>E.mokymosi strateginiai sprendimai susieti su darbuotojų IKT įgūdžių tobulinimu.</t>
  </si>
  <si>
    <t>Darbuotojams teikiami nemokami kursai, siekiant tobulinti jų didaktinius ir technologinius IKT panaudojimo įgūdžius.</t>
  </si>
  <si>
    <t>Vykdomas asmeninis darbuotojų mokymas ir konsultavimas.</t>
  </si>
  <si>
    <t>Institucijos IKT kompetencijos</t>
  </si>
  <si>
    <t>IKT plėtra planuojama ilgam laikotarpiui, suteikiant pakankamai laiko darbuotojams prisitaikyti prie naujų praktikų.</t>
  </si>
  <si>
    <t>Vykdomas strateginis TGM diegimas, susietas su darbuotojų kvalifikacijos tobulinimu.</t>
  </si>
  <si>
    <t>Institucijoje vykdomas tarpusavio konsultavimas, įtraukiant ir neakademinius darbuotojus.</t>
  </si>
  <si>
    <t>Skundai ir jų valdymas</t>
  </si>
  <si>
    <t>Yra parengti įrankiai ir procedūros besimokančiųjų nusiskundimams spręsti.</t>
  </si>
  <si>
    <t>Yra įrankiai ir procedūros darbuotojų nusiskundimams spręsti.</t>
  </si>
  <si>
    <t>Nuolat ir sistemiškai vykdomas nusiskundimų monitoringas ir jų sprendimas.</t>
  </si>
  <si>
    <r>
      <t xml:space="preserve">KRITERIJŲ GRUPĖ </t>
    </r>
    <r>
      <rPr>
        <b/>
        <sz val="11"/>
        <color indexed="30"/>
        <rFont val="Calibri"/>
        <family val="2"/>
        <charset val="186"/>
      </rPr>
      <t>G. MARKETINGAS IR VERSLO PLANAS</t>
    </r>
  </si>
  <si>
    <t>Marketingo strategija</t>
  </si>
  <si>
    <t>Marketingas ir verslo planas yra rengiami institucijoje.</t>
  </si>
  <si>
    <t>Institucijoje vykdoma TGM viešinimo politika.</t>
  </si>
  <si>
    <t>Vykdoma strategija ir rengiamos priemonės skirtingų potencialių vartotojų pasiekiamumui užtikrinti</t>
  </si>
  <si>
    <t>TGM marketingui skiriamas atskiras biudžetas</t>
  </si>
  <si>
    <t>Marketingi ištekliams generuoti yra  atskira strategija</t>
  </si>
  <si>
    <t>Institucijoje už marketingą atsako atskira ekspertų grupė.</t>
  </si>
  <si>
    <t>Nuolat vykdomas marketingo efektyvumo monitoringas.</t>
  </si>
  <si>
    <t>Verslo orientacija</t>
  </si>
  <si>
    <t>Lankstumas yra pagrindinė TGM paslaugos strategija.</t>
  </si>
  <si>
    <t>Kursai ir programos yra nuolat atnaujinami, reaguojant į marketingo poreikius.</t>
  </si>
  <si>
    <t>TGM paslaugų teikime diversifikacija yra svarbi marketingo dalis.</t>
  </si>
  <si>
    <t>Kaštų efektyvumas</t>
  </si>
  <si>
    <t>Institucijoje pasitelkiami verslo modeliai ir rinkos prognozės.</t>
  </si>
  <si>
    <t>Dėstytojams mokama pproporcingai pagal besimokančiųjų skaičių, bet ne pagal kursų skaičių.</t>
  </si>
  <si>
    <t>Institucija sudaro finansines ir administracines sutartis išlaikyti TGM programas, teikti paramą darbuotojams ir besimokantiesiems, užtikrinant efektyvią mokymosi aplinką, jos priežiūrą</t>
  </si>
  <si>
    <t>Pajamų prognozė</t>
  </si>
  <si>
    <t>TGM paslauga yra svarbus pajamų šaltinis.</t>
  </si>
  <si>
    <t>IKT konsultacinės paslaugos kitoms institucijoms yra svarbus pajamų šaltinis.</t>
  </si>
  <si>
    <t>Institucijoje naudojamos finansinės prognozės.</t>
  </si>
  <si>
    <t>Šis produktas gali būti naudojamas vadovaujantis kūrybinių bendrijų licencija
CC BY-NC-ND 3.0</t>
  </si>
  <si>
    <t>1 -  planuota, bet  neįgyvendinta</t>
  </si>
  <si>
    <t>0 - netaikoma</t>
  </si>
  <si>
    <t>2 - dalinai įgyvendinta</t>
  </si>
  <si>
    <t>3 - pilnai įgyvendinta</t>
  </si>
  <si>
    <t>daugiausia 16</t>
  </si>
  <si>
    <t>daugiausia 10</t>
  </si>
  <si>
    <r>
      <t xml:space="preserve">KRITERIJŲ GRUPĖ </t>
    </r>
    <r>
      <rPr>
        <b/>
        <sz val="11"/>
        <color indexed="30"/>
        <rFont val="Calibri"/>
        <family val="2"/>
        <charset val="186"/>
      </rPr>
      <t>F. MOKYTOJŲ/ DĖSTYTOJŲ PARAMOS SISTEMA</t>
    </r>
  </si>
  <si>
    <t>Kaip kriterijai gali būti naudojami</t>
  </si>
  <si>
    <t>Viso % E1:</t>
  </si>
  <si>
    <t>Viso % E2:</t>
  </si>
  <si>
    <t>Įrašykite institucijos/atvejo, kurį aprašote pilną pavadinimą</t>
  </si>
  <si>
    <t xml:space="preserve">Nurodykite atvejį aprašantį/čius autorių/us (vardą, pavardę, ir instituciją, jei tokie duomenys aiškūs) </t>
  </si>
  <si>
    <t>Atvejo vertintojai</t>
  </si>
  <si>
    <t xml:space="preserve">Nurodykite atvejo vertintojus (vardą, pavardę, ir instituciją) </t>
  </si>
  <si>
    <t>po atvejo aprašymo</t>
  </si>
  <si>
    <t>po atvejo vertinimo</t>
  </si>
  <si>
    <t>Vertintojo nuomonė apie įgyvendinimo lygmenį</t>
  </si>
  <si>
    <t>Savianalizės rezultatas</t>
  </si>
  <si>
    <t>Vertintojo rezultatas</t>
  </si>
  <si>
    <t>Komentarai ir rekomendacijos atvejo tobulinimui (skirta atvejo autoriui savianalizės metu)</t>
  </si>
  <si>
    <t>Komentarai ir priemonės atvejo tobulinimui 
(stulpelį pildo vertintojas)</t>
  </si>
  <si>
    <t>Atvejo vertintojams</t>
  </si>
  <si>
    <r>
      <t>Technologijomis grįsto mokymosi turinio (dalyko) savianalizės ir kokybės vertinimo rezultatai yra skaičuojami pasitelkiant atskirą įrankį, skirtą kokybės kriterijų vertinimui turinio (dalyko) lygmenyje, kurį galima pasiekti adresu</t>
    </r>
    <r>
      <rPr>
        <sz val="11"/>
        <color rgb="FFFF0000"/>
        <rFont val="Calibri"/>
        <family val="2"/>
        <charset val="186"/>
      </rPr>
      <t xml:space="preserve"> </t>
    </r>
    <r>
      <rPr>
        <u/>
        <sz val="11"/>
        <color theme="10"/>
        <rFont val="Calibri"/>
        <family val="2"/>
        <charset val="186"/>
      </rPr>
      <t>http://www.reviveproject.eu/vet/quality-criteria/revive-vet-curriculum-design-quality-criteria/</t>
    </r>
  </si>
  <si>
    <t>Viso (%) C1:</t>
  </si>
  <si>
    <t>maks. 1</t>
  </si>
  <si>
    <t>maks. 2</t>
  </si>
  <si>
    <t>Viso (%) A1:</t>
  </si>
  <si>
    <t>Viso (%) A2:</t>
  </si>
  <si>
    <t>Viso (%) A3:</t>
  </si>
  <si>
    <t>Viso (%) A4:</t>
  </si>
  <si>
    <t>Viso (%) A5:</t>
  </si>
  <si>
    <t>maks. 3</t>
  </si>
  <si>
    <t>Viso (%) A6:</t>
  </si>
  <si>
    <t>Viso (%) A7:</t>
  </si>
  <si>
    <t>Viso (%) A8:</t>
  </si>
  <si>
    <t>Viso (%) A9:</t>
  </si>
  <si>
    <t>Viso (%) A10:</t>
  </si>
  <si>
    <t>maks.1</t>
  </si>
  <si>
    <t>Viso (%) C2:</t>
  </si>
  <si>
    <t>Viso (%) C3:</t>
  </si>
  <si>
    <t>Viso (%) C4:</t>
  </si>
  <si>
    <t>Viso (%) C5:</t>
  </si>
  <si>
    <t>Viso (%) C6:</t>
  </si>
  <si>
    <t>Viso (%) C7:</t>
  </si>
  <si>
    <t>Viso (%) F1:</t>
  </si>
  <si>
    <t>maks. 5</t>
  </si>
  <si>
    <t>Viso (%) F2:</t>
  </si>
  <si>
    <t>Viso (%) F3:</t>
  </si>
  <si>
    <t>Viso (%) F4:</t>
  </si>
  <si>
    <t>Viso (%) G1:</t>
  </si>
  <si>
    <t>maks. 6</t>
  </si>
  <si>
    <t>Viso (%) G2:</t>
  </si>
  <si>
    <t>Viso (%) G3:</t>
  </si>
  <si>
    <t>maks. 4</t>
  </si>
  <si>
    <t>Viso (%) G4:</t>
  </si>
  <si>
    <t>Viso (%) E3:</t>
  </si>
  <si>
    <t>Viso (%) C8:</t>
  </si>
  <si>
    <t>Iš viso % grupėje:</t>
  </si>
</sst>
</file>

<file path=xl/styles.xml><?xml version="1.0" encoding="utf-8"?>
<styleSheet xmlns="http://schemas.openxmlformats.org/spreadsheetml/2006/main">
  <numFmts count="2">
    <numFmt numFmtId="164" formatCode="0.0%"/>
    <numFmt numFmtId="165" formatCode="0.000"/>
  </numFmts>
  <fonts count="29">
    <font>
      <sz val="11"/>
      <color theme="1"/>
      <name val="Calibri"/>
      <family val="2"/>
      <charset val="186"/>
      <scheme val="minor"/>
    </font>
    <font>
      <b/>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sz val="11"/>
      <name val="Calibri"/>
      <family val="2"/>
      <charset val="186"/>
    </font>
    <font>
      <b/>
      <i/>
      <sz val="11"/>
      <color indexed="8"/>
      <name val="Calibri"/>
      <family val="2"/>
      <charset val="186"/>
    </font>
    <font>
      <b/>
      <sz val="11"/>
      <color indexed="8"/>
      <name val="Calibri"/>
      <family val="2"/>
    </font>
    <font>
      <b/>
      <sz val="8"/>
      <color indexed="8"/>
      <name val="Calibri"/>
      <family val="2"/>
    </font>
    <font>
      <b/>
      <sz val="11"/>
      <name val="Calibri"/>
      <family val="2"/>
    </font>
    <font>
      <b/>
      <sz val="11"/>
      <name val="Calibri"/>
      <family val="2"/>
      <charset val="186"/>
    </font>
    <font>
      <b/>
      <sz val="11"/>
      <color indexed="8"/>
      <name val="Calibri"/>
      <family val="2"/>
    </font>
    <font>
      <i/>
      <sz val="11"/>
      <color indexed="8"/>
      <name val="Calibri"/>
      <family val="2"/>
    </font>
    <font>
      <b/>
      <sz val="11"/>
      <color indexed="30"/>
      <name val="Calibri"/>
      <family val="2"/>
      <charset val="186"/>
    </font>
    <font>
      <i/>
      <sz val="11"/>
      <color indexed="10"/>
      <name val="Calibri"/>
      <family val="2"/>
      <charset val="186"/>
    </font>
    <font>
      <u/>
      <sz val="11"/>
      <color theme="10"/>
      <name val="Calibri"/>
      <family val="2"/>
      <charset val="186"/>
    </font>
    <font>
      <b/>
      <sz val="1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11"/>
      <color indexed="8"/>
      <name val="Calibri"/>
      <family val="2"/>
      <charset val="186"/>
    </font>
    <font>
      <sz val="11"/>
      <color indexed="30"/>
      <name val="Calibri"/>
      <family val="2"/>
      <charset val="186"/>
    </font>
    <font>
      <sz val="10"/>
      <color rgb="FF0070C0"/>
      <name val="Calibri"/>
      <family val="2"/>
      <charset val="186"/>
      <scheme val="minor"/>
    </font>
    <font>
      <b/>
      <sz val="11"/>
      <color theme="1"/>
      <name val="Calibri"/>
      <family val="2"/>
      <scheme val="minor"/>
    </font>
    <font>
      <sz val="11"/>
      <name val="Calibri"/>
      <family val="2"/>
      <charset val="186"/>
      <scheme val="minor"/>
    </font>
    <font>
      <b/>
      <sz val="11"/>
      <color theme="0"/>
      <name val="Calibri"/>
      <family val="2"/>
      <charset val="186"/>
      <scheme val="minor"/>
    </font>
    <font>
      <sz val="11"/>
      <color rgb="FFFF0000"/>
      <name val="Calibri"/>
      <family val="2"/>
      <charset val="186"/>
    </font>
  </fonts>
  <fills count="9">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rgb="FF7BD000"/>
        <bgColor indexed="64"/>
      </patternFill>
    </fill>
    <fill>
      <patternFill patternType="solid">
        <fgColor rgb="FF93CDDD"/>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10"/>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0" fontId="17" fillId="0" borderId="0" applyNumberFormat="0" applyFill="0" applyBorder="0" applyAlignment="0" applyProtection="0">
      <alignment vertical="top"/>
      <protection locked="0"/>
    </xf>
    <xf numFmtId="9" fontId="19" fillId="0" borderId="0" applyFont="0" applyFill="0" applyBorder="0" applyAlignment="0" applyProtection="0"/>
  </cellStyleXfs>
  <cellXfs count="233">
    <xf numFmtId="0" fontId="0" fillId="0" borderId="0" xfId="0"/>
    <xf numFmtId="0" fontId="8" fillId="0" borderId="0" xfId="0" applyFont="1" applyAlignment="1">
      <alignment horizontal="left" vertical="top"/>
    </xf>
    <xf numFmtId="0" fontId="0" fillId="0" borderId="0" xfId="0" applyBorder="1" applyAlignment="1">
      <alignment horizontal="left" vertical="top"/>
    </xf>
    <xf numFmtId="0" fontId="10" fillId="0" borderId="0" xfId="0" applyFont="1"/>
    <xf numFmtId="0" fontId="0" fillId="0" borderId="0" xfId="0" applyAlignment="1">
      <alignment horizontal="left" vertical="top"/>
    </xf>
    <xf numFmtId="0" fontId="0" fillId="0" borderId="0" xfId="0" applyBorder="1"/>
    <xf numFmtId="0" fontId="2" fillId="0" borderId="0" xfId="0" applyFont="1"/>
    <xf numFmtId="0" fontId="0" fillId="0" borderId="0" xfId="0" applyAlignment="1">
      <alignment horizontal="center" wrapText="1"/>
    </xf>
    <xf numFmtId="0" fontId="0" fillId="0" borderId="0" xfId="0" applyBorder="1" applyAlignment="1">
      <alignment horizontal="center" wrapText="1"/>
    </xf>
    <xf numFmtId="0" fontId="4" fillId="0" borderId="0" xfId="0" applyFont="1"/>
    <xf numFmtId="0" fontId="3" fillId="3" borderId="0" xfId="0" applyFont="1" applyFill="1"/>
    <xf numFmtId="0" fontId="4" fillId="3" borderId="0" xfId="0" applyFont="1" applyFill="1"/>
    <xf numFmtId="0" fontId="0" fillId="0" borderId="0" xfId="0" applyAlignment="1">
      <alignment vertical="center" wrapText="1"/>
    </xf>
    <xf numFmtId="10" fontId="13" fillId="2" borderId="5" xfId="0" applyNumberFormat="1" applyFont="1" applyFill="1" applyBorder="1"/>
    <xf numFmtId="10" fontId="11" fillId="0" borderId="5" xfId="0" applyNumberFormat="1" applyFont="1" applyBorder="1" applyAlignment="1">
      <alignment horizontal="center"/>
    </xf>
    <xf numFmtId="0" fontId="12" fillId="2" borderId="0" xfId="0" applyFont="1" applyFill="1" applyAlignment="1">
      <alignment horizontal="left" vertical="top"/>
    </xf>
    <xf numFmtId="0" fontId="9" fillId="0" borderId="0" xfId="0" applyFont="1" applyAlignment="1">
      <alignment wrapText="1"/>
    </xf>
    <xf numFmtId="0" fontId="7" fillId="0" borderId="0" xfId="0" applyFont="1" applyBorder="1" applyAlignment="1">
      <alignment vertical="top" wrapText="1"/>
    </xf>
    <xf numFmtId="0" fontId="16" fillId="0" borderId="0" xfId="0" applyFont="1" applyAlignment="1">
      <alignment horizontal="left"/>
    </xf>
    <xf numFmtId="0" fontId="18" fillId="4" borderId="1" xfId="0" applyFont="1" applyFill="1" applyBorder="1" applyAlignment="1">
      <alignment horizontal="center" wrapText="1"/>
    </xf>
    <xf numFmtId="0" fontId="12" fillId="2" borderId="1" xfId="0" applyFont="1" applyFill="1" applyBorder="1" applyAlignment="1">
      <alignment horizontal="center" vertical="top"/>
    </xf>
    <xf numFmtId="0" fontId="22" fillId="0" borderId="3" xfId="0" applyFont="1" applyBorder="1" applyAlignment="1">
      <alignment horizontal="left" vertical="top" wrapText="1"/>
    </xf>
    <xf numFmtId="0" fontId="22" fillId="0" borderId="3" xfId="0" applyFont="1" applyBorder="1" applyAlignment="1">
      <alignment horizontal="left" vertical="center" wrapText="1"/>
    </xf>
    <xf numFmtId="0" fontId="0" fillId="2" borderId="0" xfId="0" applyFont="1" applyFill="1" applyAlignment="1">
      <alignment horizontal="left" vertical="top" wrapText="1"/>
    </xf>
    <xf numFmtId="0" fontId="0" fillId="3" borderId="0" xfId="0" applyFont="1" applyFill="1" applyAlignment="1">
      <alignment horizontal="left" vertical="top"/>
    </xf>
    <xf numFmtId="0" fontId="0" fillId="0" borderId="0" xfId="0" applyFont="1" applyAlignment="1">
      <alignment horizontal="left" vertical="top"/>
    </xf>
    <xf numFmtId="0" fontId="2" fillId="0" borderId="0" xfId="0" applyFont="1" applyBorder="1" applyAlignment="1">
      <alignment horizontal="left" vertical="top"/>
    </xf>
    <xf numFmtId="0" fontId="1" fillId="0" borderId="0" xfId="0" applyFont="1" applyBorder="1" applyAlignment="1">
      <alignment horizontal="center" vertical="top" wrapText="1"/>
    </xf>
    <xf numFmtId="0" fontId="0" fillId="0" borderId="0"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center" vertical="top"/>
    </xf>
    <xf numFmtId="0" fontId="22" fillId="0" borderId="0" xfId="0" applyFont="1" applyAlignment="1">
      <alignment horizontal="left" vertical="top"/>
    </xf>
    <xf numFmtId="0" fontId="0" fillId="0" borderId="1" xfId="0" applyFont="1" applyBorder="1" applyAlignment="1">
      <alignment horizontal="left" vertical="top" wrapText="1"/>
    </xf>
    <xf numFmtId="0" fontId="1" fillId="0" borderId="7" xfId="0" applyFont="1" applyBorder="1" applyAlignment="1">
      <alignment horizontal="left" vertical="top"/>
    </xf>
    <xf numFmtId="10" fontId="0" fillId="0" borderId="1" xfId="0" applyNumberFormat="1" applyFont="1" applyBorder="1" applyAlignment="1">
      <alignment horizontal="center" vertical="top"/>
    </xf>
    <xf numFmtId="0" fontId="1" fillId="0" borderId="3" xfId="0" applyFont="1" applyBorder="1" applyAlignment="1">
      <alignment horizontal="left" vertical="top"/>
    </xf>
    <xf numFmtId="0" fontId="17" fillId="0" borderId="0" xfId="1" applyFont="1" applyBorder="1" applyAlignment="1" applyProtection="1">
      <alignment vertical="top" wrapText="1"/>
    </xf>
    <xf numFmtId="0" fontId="0" fillId="0" borderId="0" xfId="0" applyFont="1" applyAlignment="1">
      <alignment horizontal="left" vertical="top" wrapText="1"/>
    </xf>
    <xf numFmtId="0" fontId="1" fillId="0" borderId="0" xfId="0" applyFont="1" applyAlignment="1">
      <alignment wrapText="1"/>
    </xf>
    <xf numFmtId="10" fontId="0" fillId="0" borderId="0" xfId="0" applyNumberFormat="1" applyFont="1" applyBorder="1" applyAlignment="1">
      <alignment horizontal="center" vertical="top"/>
    </xf>
    <xf numFmtId="9" fontId="0" fillId="0" borderId="10" xfId="0" applyNumberFormat="1" applyFont="1" applyBorder="1" applyAlignment="1">
      <alignment horizontal="center" vertical="top"/>
    </xf>
    <xf numFmtId="0" fontId="0" fillId="5" borderId="0" xfId="0" applyFill="1"/>
    <xf numFmtId="0" fontId="24" fillId="0" borderId="0" xfId="0" applyFont="1" applyBorder="1" applyAlignment="1">
      <alignment horizontal="left" vertical="top" wrapText="1"/>
    </xf>
    <xf numFmtId="0" fontId="0" fillId="6" borderId="0" xfId="0" applyFill="1" applyAlignment="1">
      <alignment horizontal="center" vertical="center"/>
    </xf>
    <xf numFmtId="164" fontId="22" fillId="2" borderId="1" xfId="2" applyNumberFormat="1" applyFont="1" applyFill="1" applyBorder="1" applyAlignment="1">
      <alignment horizontal="center" vertical="top"/>
    </xf>
    <xf numFmtId="164" fontId="0" fillId="4" borderId="1" xfId="2" applyNumberFormat="1" applyFont="1" applyFill="1" applyBorder="1" applyAlignment="1">
      <alignment horizontal="center" vertical="top"/>
    </xf>
    <xf numFmtId="165" fontId="22" fillId="2" borderId="1" xfId="0" applyNumberFormat="1" applyFont="1" applyFill="1" applyBorder="1" applyAlignment="1">
      <alignment horizontal="center" vertical="top"/>
    </xf>
    <xf numFmtId="0" fontId="22" fillId="5" borderId="0" xfId="0" applyFont="1" applyFill="1" applyBorder="1" applyAlignment="1">
      <alignment horizontal="center" vertical="top"/>
    </xf>
    <xf numFmtId="9" fontId="0" fillId="0" borderId="1" xfId="2" applyFont="1" applyBorder="1" applyAlignment="1">
      <alignment horizontal="center" vertical="top"/>
    </xf>
    <xf numFmtId="164" fontId="0" fillId="0" borderId="1" xfId="2" applyNumberFormat="1" applyFont="1" applyBorder="1" applyAlignment="1">
      <alignment horizontal="center" vertical="top"/>
    </xf>
    <xf numFmtId="9" fontId="21" fillId="0" borderId="10" xfId="0" applyNumberFormat="1" applyFont="1" applyBorder="1" applyAlignment="1">
      <alignment horizontal="center" vertical="top"/>
    </xf>
    <xf numFmtId="0" fontId="20" fillId="5" borderId="0" xfId="0" applyFont="1" applyFill="1" applyAlignment="1">
      <alignment horizontal="left" vertical="top"/>
    </xf>
    <xf numFmtId="0" fontId="22" fillId="0" borderId="1" xfId="0" applyFont="1" applyBorder="1" applyAlignment="1">
      <alignment horizontal="left" vertical="top" wrapText="1"/>
    </xf>
    <xf numFmtId="49" fontId="21" fillId="5" borderId="0" xfId="0" applyNumberFormat="1" applyFont="1" applyFill="1"/>
    <xf numFmtId="0" fontId="0" fillId="0" borderId="4" xfId="0" applyFont="1" applyBorder="1" applyAlignment="1">
      <alignment horizontal="left" vertical="top" wrapText="1"/>
    </xf>
    <xf numFmtId="10" fontId="0" fillId="0" borderId="4" xfId="0" applyNumberFormat="1" applyFont="1" applyBorder="1" applyAlignment="1">
      <alignment horizontal="center" vertical="top"/>
    </xf>
    <xf numFmtId="0" fontId="1" fillId="0" borderId="17" xfId="0" applyFont="1" applyBorder="1" applyAlignment="1">
      <alignment horizontal="left" vertical="top"/>
    </xf>
    <xf numFmtId="0" fontId="1" fillId="0" borderId="17" xfId="0" applyFont="1" applyBorder="1" applyAlignment="1">
      <alignment horizontal="left" vertical="top" wrapText="1"/>
    </xf>
    <xf numFmtId="0" fontId="0" fillId="0" borderId="17" xfId="0" applyFont="1" applyBorder="1" applyAlignment="1">
      <alignment horizontal="left" vertical="top"/>
    </xf>
    <xf numFmtId="0" fontId="0" fillId="0" borderId="17" xfId="0" applyFont="1" applyBorder="1" applyAlignment="1">
      <alignment horizontal="center" vertical="top"/>
    </xf>
    <xf numFmtId="0" fontId="0" fillId="0" borderId="17" xfId="0" applyBorder="1" applyAlignment="1">
      <alignment horizontal="left" vertical="top"/>
    </xf>
    <xf numFmtId="0" fontId="0" fillId="0" borderId="0" xfId="0" applyFont="1" applyAlignment="1">
      <alignment horizontal="center" vertical="top"/>
    </xf>
    <xf numFmtId="0" fontId="22" fillId="0" borderId="7" xfId="0" applyFont="1" applyBorder="1" applyAlignment="1">
      <alignment horizontal="left" vertical="center" wrapText="1"/>
    </xf>
    <xf numFmtId="0" fontId="2" fillId="0" borderId="19" xfId="0" applyFont="1" applyBorder="1" applyAlignment="1">
      <alignment horizontal="left" vertical="top"/>
    </xf>
    <xf numFmtId="0" fontId="0" fillId="0" borderId="12" xfId="0" applyFont="1" applyBorder="1" applyAlignment="1">
      <alignment horizontal="center" vertical="top"/>
    </xf>
    <xf numFmtId="165" fontId="22" fillId="2" borderId="11" xfId="0" applyNumberFormat="1" applyFont="1" applyFill="1" applyBorder="1" applyAlignment="1">
      <alignment horizontal="center" vertical="top"/>
    </xf>
    <xf numFmtId="0" fontId="0" fillId="0" borderId="12" xfId="0" applyFont="1" applyBorder="1" applyAlignment="1">
      <alignment horizontal="left" vertical="top"/>
    </xf>
    <xf numFmtId="0" fontId="22" fillId="0" borderId="18" xfId="0" applyFont="1" applyBorder="1" applyAlignment="1">
      <alignment horizontal="left" vertical="top" wrapText="1"/>
    </xf>
    <xf numFmtId="9" fontId="0" fillId="0" borderId="4" xfId="2" applyFont="1" applyBorder="1" applyAlignment="1">
      <alignment horizontal="center" vertical="top"/>
    </xf>
    <xf numFmtId="0" fontId="22" fillId="5" borderId="17" xfId="0" applyFont="1" applyFill="1" applyBorder="1" applyAlignment="1">
      <alignment horizontal="center" vertical="top"/>
    </xf>
    <xf numFmtId="0" fontId="0" fillId="0" borderId="6" xfId="0" applyBorder="1" applyAlignment="1">
      <alignment horizontal="left" vertical="top"/>
    </xf>
    <xf numFmtId="0" fontId="8" fillId="0" borderId="7" xfId="0" applyFont="1" applyBorder="1" applyAlignment="1">
      <alignment horizontal="left" vertical="top"/>
    </xf>
    <xf numFmtId="0" fontId="8" fillId="0" borderId="19" xfId="0" applyFont="1" applyBorder="1" applyAlignment="1">
      <alignment horizontal="left" vertical="top"/>
    </xf>
    <xf numFmtId="0" fontId="0" fillId="0" borderId="2" xfId="0" applyFont="1" applyBorder="1" applyAlignment="1">
      <alignment horizontal="left" vertical="top"/>
    </xf>
    <xf numFmtId="0" fontId="1" fillId="0" borderId="12" xfId="0" applyFont="1" applyBorder="1" applyAlignment="1">
      <alignment vertical="top" wrapText="1"/>
    </xf>
    <xf numFmtId="0" fontId="0" fillId="6" borderId="0" xfId="0" applyFill="1" applyAlignment="1">
      <alignment horizontal="center" wrapText="1"/>
    </xf>
    <xf numFmtId="0" fontId="1" fillId="5" borderId="0" xfId="0" applyFont="1" applyFill="1"/>
    <xf numFmtId="164" fontId="22" fillId="2" borderId="11" xfId="2" applyNumberFormat="1" applyFont="1" applyFill="1" applyBorder="1" applyAlignment="1">
      <alignment horizontal="center" vertical="top"/>
    </xf>
    <xf numFmtId="0" fontId="0" fillId="0" borderId="7" xfId="0" applyFont="1" applyBorder="1" applyAlignment="1">
      <alignment horizontal="left" vertical="top"/>
    </xf>
    <xf numFmtId="0" fontId="1" fillId="0" borderId="6" xfId="0" applyFont="1" applyBorder="1" applyAlignment="1">
      <alignment horizontal="left" vertical="top" wrapText="1"/>
    </xf>
    <xf numFmtId="0" fontId="8" fillId="0" borderId="17" xfId="0" applyFont="1" applyBorder="1" applyAlignment="1">
      <alignment horizontal="left" vertical="top"/>
    </xf>
    <xf numFmtId="0" fontId="8" fillId="0" borderId="6" xfId="0" applyFont="1" applyBorder="1" applyAlignment="1">
      <alignment horizontal="left" vertical="top"/>
    </xf>
    <xf numFmtId="0" fontId="1" fillId="0" borderId="3" xfId="0" applyFont="1" applyBorder="1" applyAlignment="1">
      <alignment horizontal="left" vertical="top" wrapText="1"/>
    </xf>
    <xf numFmtId="0" fontId="22" fillId="5" borderId="3" xfId="0" applyFont="1" applyFill="1" applyBorder="1" applyAlignment="1">
      <alignment horizontal="left" vertical="center" wrapText="1"/>
    </xf>
    <xf numFmtId="0" fontId="1" fillId="0" borderId="19" xfId="0" applyFont="1" applyBorder="1" applyAlignment="1">
      <alignment horizontal="center" vertical="top" wrapText="1"/>
    </xf>
    <xf numFmtId="0" fontId="0" fillId="0" borderId="19" xfId="0" applyFont="1" applyBorder="1" applyAlignment="1">
      <alignment horizontal="left" vertical="top"/>
    </xf>
    <xf numFmtId="0" fontId="1" fillId="2" borderId="1" xfId="0" applyFont="1" applyFill="1" applyBorder="1" applyAlignment="1">
      <alignment horizontal="center" vertical="top" wrapText="1"/>
    </xf>
    <xf numFmtId="0" fontId="12" fillId="2" borderId="13" xfId="0" applyFont="1" applyFill="1" applyBorder="1" applyAlignment="1">
      <alignment horizontal="center" vertical="top" wrapText="1"/>
    </xf>
    <xf numFmtId="0" fontId="0" fillId="0" borderId="0" xfId="0" applyFont="1" applyBorder="1" applyAlignment="1">
      <alignment horizontal="left" vertical="top" wrapText="1"/>
    </xf>
    <xf numFmtId="0" fontId="22" fillId="0" borderId="18" xfId="0" applyFont="1" applyBorder="1" applyAlignment="1">
      <alignment horizontal="left" vertical="center" wrapText="1"/>
    </xf>
    <xf numFmtId="0" fontId="22" fillId="0" borderId="17" xfId="0" applyFont="1" applyBorder="1" applyAlignment="1">
      <alignment horizontal="left" vertical="center" wrapText="1"/>
    </xf>
    <xf numFmtId="0" fontId="0" fillId="0" borderId="13" xfId="0" applyFont="1" applyBorder="1" applyAlignment="1">
      <alignment horizontal="left" vertical="top" wrapText="1"/>
    </xf>
    <xf numFmtId="0" fontId="1" fillId="0" borderId="2" xfId="0" applyFont="1" applyBorder="1" applyAlignment="1">
      <alignment horizontal="center" vertical="top" wrapText="1"/>
    </xf>
    <xf numFmtId="0" fontId="8" fillId="0" borderId="2" xfId="0" applyFont="1" applyBorder="1" applyAlignment="1">
      <alignment horizontal="left" vertical="top"/>
    </xf>
    <xf numFmtId="10" fontId="0" fillId="0" borderId="3" xfId="0" applyNumberFormat="1" applyFont="1" applyBorder="1" applyAlignment="1">
      <alignment horizontal="center" vertical="top"/>
    </xf>
    <xf numFmtId="0" fontId="0" fillId="6" borderId="0" xfId="0" applyFont="1" applyFill="1" applyAlignment="1">
      <alignment horizontal="center" wrapText="1"/>
    </xf>
    <xf numFmtId="0" fontId="0" fillId="6" borderId="0" xfId="0" applyFont="1" applyFill="1" applyAlignment="1">
      <alignment horizontal="center" vertical="center"/>
    </xf>
    <xf numFmtId="0" fontId="0" fillId="0" borderId="0" xfId="0" applyFont="1"/>
    <xf numFmtId="0" fontId="0" fillId="0" borderId="19" xfId="0" applyFont="1" applyBorder="1" applyAlignment="1">
      <alignment horizontal="center" vertical="top"/>
    </xf>
    <xf numFmtId="0" fontId="0" fillId="6" borderId="0" xfId="0" applyFill="1" applyAlignment="1">
      <alignment horizontal="center" wrapText="1"/>
    </xf>
    <xf numFmtId="0" fontId="12" fillId="2" borderId="9" xfId="0" applyFont="1" applyFill="1" applyBorder="1" applyAlignment="1">
      <alignment horizontal="left" vertical="top"/>
    </xf>
    <xf numFmtId="0" fontId="22" fillId="0" borderId="9" xfId="0" applyFont="1" applyBorder="1" applyAlignment="1">
      <alignment horizontal="left" vertical="top"/>
    </xf>
    <xf numFmtId="0" fontId="0" fillId="0" borderId="9" xfId="0" applyFont="1" applyBorder="1" applyAlignment="1">
      <alignment horizontal="left" vertical="top"/>
    </xf>
    <xf numFmtId="0" fontId="1" fillId="0" borderId="18" xfId="0" applyFont="1" applyBorder="1" applyAlignment="1">
      <alignment horizontal="left" vertical="top"/>
    </xf>
    <xf numFmtId="0" fontId="0" fillId="0" borderId="11" xfId="0" applyFont="1" applyBorder="1" applyAlignment="1">
      <alignment horizontal="left" vertical="top"/>
    </xf>
    <xf numFmtId="0" fontId="1" fillId="0" borderId="9" xfId="0" applyFont="1" applyBorder="1" applyAlignment="1">
      <alignment horizontal="left" vertical="top"/>
    </xf>
    <xf numFmtId="0" fontId="1" fillId="0" borderId="19" xfId="0" applyFont="1" applyBorder="1" applyAlignment="1">
      <alignment vertical="top" wrapText="1"/>
    </xf>
    <xf numFmtId="0" fontId="1" fillId="0" borderId="19" xfId="0" applyFont="1" applyBorder="1" applyAlignment="1">
      <alignment horizontal="left" vertical="top"/>
    </xf>
    <xf numFmtId="0" fontId="2" fillId="0" borderId="3" xfId="0" applyFont="1" applyBorder="1" applyAlignment="1">
      <alignment horizontal="left" vertical="top"/>
    </xf>
    <xf numFmtId="0" fontId="1" fillId="0" borderId="12" xfId="0" applyFont="1" applyBorder="1" applyAlignment="1">
      <alignment horizontal="left" vertical="center" wrapText="1"/>
    </xf>
    <xf numFmtId="0" fontId="12" fillId="2" borderId="1" xfId="0" applyFont="1" applyFill="1" applyBorder="1" applyAlignment="1">
      <alignment horizontal="center" wrapText="1"/>
    </xf>
    <xf numFmtId="0" fontId="0" fillId="0" borderId="0" xfId="0" applyProtection="1">
      <protection locked="0"/>
    </xf>
    <xf numFmtId="0" fontId="0" fillId="2" borderId="0" xfId="0" applyFill="1" applyAlignment="1" applyProtection="1">
      <alignment vertical="center" wrapText="1"/>
      <protection locked="0"/>
    </xf>
    <xf numFmtId="0" fontId="0" fillId="0" borderId="0" xfId="0" applyAlignment="1" applyProtection="1">
      <alignment horizontal="center" wrapText="1"/>
      <protection locked="0"/>
    </xf>
    <xf numFmtId="1" fontId="27" fillId="0" borderId="0" xfId="2" applyNumberFormat="1" applyFont="1" applyBorder="1" applyAlignment="1">
      <alignment horizontal="center" vertical="top"/>
    </xf>
    <xf numFmtId="0" fontId="1" fillId="0" borderId="12" xfId="0" applyFont="1" applyBorder="1" applyAlignment="1">
      <alignment horizontal="left" vertical="top"/>
    </xf>
    <xf numFmtId="10" fontId="0" fillId="0" borderId="13" xfId="0" applyNumberFormat="1" applyFont="1" applyBorder="1" applyAlignment="1">
      <alignment horizontal="center" vertical="top"/>
    </xf>
    <xf numFmtId="0" fontId="7" fillId="2" borderId="1" xfId="0" applyFont="1" applyFill="1" applyBorder="1" applyAlignment="1" applyProtection="1">
      <alignment horizontal="center" wrapText="1"/>
      <protection locked="0"/>
    </xf>
    <xf numFmtId="0" fontId="26" fillId="4" borderId="1" xfId="0" applyFont="1" applyFill="1" applyBorder="1" applyAlignment="1" applyProtection="1">
      <alignment horizontal="center" wrapText="1"/>
      <protection locked="0"/>
    </xf>
    <xf numFmtId="164" fontId="0" fillId="0" borderId="1" xfId="0" applyNumberFormat="1" applyFont="1" applyBorder="1" applyAlignment="1">
      <alignment horizontal="center" vertical="top"/>
    </xf>
    <xf numFmtId="1" fontId="0" fillId="0" borderId="0" xfId="0" applyNumberFormat="1" applyFont="1" applyBorder="1" applyAlignment="1">
      <alignment horizontal="center" vertical="top"/>
    </xf>
    <xf numFmtId="0" fontId="21" fillId="0" borderId="0" xfId="0" applyFont="1" applyBorder="1" applyAlignment="1">
      <alignment wrapText="1"/>
    </xf>
    <xf numFmtId="0" fontId="1" fillId="5" borderId="0" xfId="0" applyFont="1" applyFill="1" applyBorder="1"/>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7" fillId="0" borderId="9" xfId="0" applyFont="1" applyBorder="1" applyAlignment="1" applyProtection="1">
      <alignment vertical="top" wrapText="1"/>
      <protection locked="0"/>
    </xf>
    <xf numFmtId="0" fontId="17" fillId="0" borderId="17" xfId="1"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17" fillId="0" borderId="0" xfId="1" applyFont="1" applyBorder="1" applyAlignment="1" applyProtection="1">
      <alignment vertical="top" wrapText="1"/>
      <protection locked="0"/>
    </xf>
    <xf numFmtId="164" fontId="0" fillId="0" borderId="4" xfId="0" applyNumberFormat="1" applyFont="1" applyBorder="1" applyAlignment="1">
      <alignment horizontal="center" vertical="top"/>
    </xf>
    <xf numFmtId="164" fontId="0" fillId="0" borderId="12" xfId="0" applyNumberFormat="1" applyFont="1" applyBorder="1" applyAlignment="1">
      <alignment horizontal="center" vertical="top"/>
    </xf>
    <xf numFmtId="164" fontId="22" fillId="5" borderId="17" xfId="0" applyNumberFormat="1" applyFont="1" applyFill="1" applyBorder="1" applyAlignment="1">
      <alignment horizontal="center" vertical="top"/>
    </xf>
    <xf numFmtId="164" fontId="0" fillId="0" borderId="0" xfId="0" applyNumberFormat="1" applyFont="1" applyAlignment="1">
      <alignment horizontal="center" vertical="top"/>
    </xf>
    <xf numFmtId="164" fontId="0" fillId="0" borderId="3" xfId="0" applyNumberFormat="1" applyFont="1" applyBorder="1" applyAlignment="1">
      <alignment horizontal="center" vertical="top"/>
    </xf>
    <xf numFmtId="164" fontId="0" fillId="0" borderId="17" xfId="0" applyNumberFormat="1" applyFont="1" applyBorder="1" applyAlignment="1">
      <alignment horizontal="center" vertical="top"/>
    </xf>
    <xf numFmtId="0" fontId="22" fillId="0" borderId="1" xfId="0" applyFont="1" applyBorder="1" applyAlignment="1" applyProtection="1">
      <alignment horizontal="left" vertical="top"/>
      <protection locked="0"/>
    </xf>
    <xf numFmtId="0" fontId="0" fillId="0" borderId="1" xfId="0"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17" fillId="0" borderId="9" xfId="1" applyFont="1" applyBorder="1" applyAlignment="1" applyProtection="1">
      <alignment vertical="top" wrapText="1"/>
      <protection locked="0"/>
    </xf>
    <xf numFmtId="0" fontId="0" fillId="0" borderId="0"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1" fillId="0" borderId="17" xfId="0" applyFont="1" applyBorder="1" applyAlignment="1">
      <alignment horizontal="right" vertical="top"/>
    </xf>
    <xf numFmtId="0" fontId="1" fillId="0" borderId="20" xfId="0" applyFont="1" applyBorder="1" applyAlignment="1">
      <alignment horizontal="right" vertical="top"/>
    </xf>
    <xf numFmtId="0" fontId="0" fillId="0" borderId="0" xfId="0" applyBorder="1" applyAlignment="1">
      <alignment horizontal="center" wrapText="1"/>
    </xf>
    <xf numFmtId="0" fontId="17" fillId="5" borderId="0" xfId="1" applyFill="1" applyAlignment="1" applyProtection="1">
      <alignment horizontal="center" wrapText="1"/>
    </xf>
    <xf numFmtId="0" fontId="0" fillId="6" borderId="0" xfId="0" applyFill="1" applyBorder="1"/>
    <xf numFmtId="0" fontId="0" fillId="6" borderId="21" xfId="0" applyFill="1" applyBorder="1" applyAlignment="1">
      <alignment horizontal="center" vertical="center"/>
    </xf>
    <xf numFmtId="0" fontId="1" fillId="6" borderId="30" xfId="0" applyFont="1" applyFill="1" applyBorder="1" applyAlignment="1">
      <alignment horizontal="center" wrapText="1"/>
    </xf>
    <xf numFmtId="0" fontId="0" fillId="0" borderId="30" xfId="0" applyBorder="1"/>
    <xf numFmtId="0" fontId="0" fillId="0" borderId="32" xfId="0" applyBorder="1"/>
    <xf numFmtId="0" fontId="0" fillId="0" borderId="0" xfId="0" applyAlignment="1">
      <alignment horizontal="right" vertical="top"/>
    </xf>
    <xf numFmtId="0" fontId="0" fillId="0" borderId="1" xfId="0" applyBorder="1" applyAlignment="1">
      <alignment horizontal="left"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0" borderId="1" xfId="0" applyBorder="1" applyAlignment="1">
      <alignment wrapText="1"/>
    </xf>
    <xf numFmtId="0" fontId="0" fillId="5" borderId="1" xfId="0" applyFill="1" applyBorder="1" applyAlignment="1">
      <alignment wrapText="1"/>
    </xf>
    <xf numFmtId="0" fontId="0" fillId="0" borderId="0" xfId="0" applyFill="1"/>
    <xf numFmtId="0" fontId="21" fillId="0" borderId="0" xfId="0" applyFont="1" applyAlignment="1">
      <alignment horizontal="center" wrapText="1"/>
    </xf>
    <xf numFmtId="0" fontId="18" fillId="7" borderId="1" xfId="0" applyFont="1" applyFill="1" applyBorder="1" applyAlignment="1">
      <alignment horizontal="center" wrapText="1"/>
    </xf>
    <xf numFmtId="0" fontId="1" fillId="2" borderId="1" xfId="0" applyFont="1" applyFill="1" applyBorder="1" applyAlignment="1">
      <alignment horizontal="center" wrapText="1"/>
    </xf>
    <xf numFmtId="0" fontId="12" fillId="2" borderId="13" xfId="0" applyFont="1" applyFill="1" applyBorder="1" applyAlignment="1">
      <alignment horizontal="center" wrapText="1"/>
    </xf>
    <xf numFmtId="10" fontId="13" fillId="8" borderId="5" xfId="0" applyNumberFormat="1" applyFont="1" applyFill="1" applyBorder="1"/>
    <xf numFmtId="0" fontId="0" fillId="2" borderId="3"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5" fillId="0" borderId="3"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5" fillId="0" borderId="13" xfId="0" applyFont="1" applyBorder="1" applyAlignment="1" applyProtection="1">
      <alignment horizontal="left" wrapText="1"/>
      <protection locked="0"/>
    </xf>
    <xf numFmtId="0" fontId="14" fillId="0" borderId="3" xfId="0" applyFont="1" applyBorder="1" applyAlignment="1" applyProtection="1">
      <alignment horizontal="left" wrapText="1"/>
      <protection locked="0"/>
    </xf>
    <xf numFmtId="0" fontId="14" fillId="0" borderId="12" xfId="0" applyFont="1" applyBorder="1" applyAlignment="1" applyProtection="1">
      <alignment horizontal="left" wrapText="1"/>
      <protection locked="0"/>
    </xf>
    <xf numFmtId="0" fontId="14" fillId="0" borderId="13" xfId="0" applyFont="1" applyBorder="1" applyAlignment="1" applyProtection="1">
      <alignment horizontal="left" wrapText="1"/>
      <protection locked="0"/>
    </xf>
    <xf numFmtId="0" fontId="1" fillId="6" borderId="2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5" borderId="7"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0" fillId="0" borderId="0" xfId="0" applyBorder="1" applyAlignment="1">
      <alignment horizontal="center" wrapText="1"/>
    </xf>
    <xf numFmtId="0" fontId="1" fillId="5" borderId="27"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 fillId="5" borderId="23"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5" fillId="6" borderId="29"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0" fillId="6" borderId="0" xfId="0" applyFill="1" applyBorder="1" applyAlignment="1">
      <alignment horizontal="center" wrapText="1"/>
    </xf>
    <xf numFmtId="0" fontId="12" fillId="6" borderId="14" xfId="0" applyFont="1" applyFill="1" applyBorder="1" applyAlignment="1">
      <alignment horizontal="center" wrapText="1"/>
    </xf>
    <xf numFmtId="0" fontId="12" fillId="6" borderId="15" xfId="0" applyFont="1" applyFill="1" applyBorder="1" applyAlignment="1">
      <alignment horizontal="center" wrapText="1"/>
    </xf>
    <xf numFmtId="0" fontId="12" fillId="6" borderId="16" xfId="0" applyFont="1" applyFill="1" applyBorder="1" applyAlignment="1">
      <alignment horizontal="center" wrapText="1"/>
    </xf>
    <xf numFmtId="0" fontId="5" fillId="0" borderId="25" xfId="0" applyFont="1" applyBorder="1" applyAlignment="1">
      <alignment horizontal="center" wrapText="1"/>
    </xf>
    <xf numFmtId="0" fontId="5" fillId="0" borderId="31" xfId="0" applyFont="1" applyBorder="1" applyAlignment="1">
      <alignment horizontal="center" wrapText="1"/>
    </xf>
    <xf numFmtId="0" fontId="5" fillId="0" borderId="26" xfId="0" applyFont="1" applyBorder="1" applyAlignment="1">
      <alignment horizontal="center" wrapText="1"/>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13"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25" fillId="6" borderId="0" xfId="0" applyFont="1" applyFill="1" applyAlignment="1">
      <alignment horizontal="center" vertical="center" wrapText="1"/>
    </xf>
    <xf numFmtId="0" fontId="0" fillId="6" borderId="0" xfId="0" applyFill="1" applyAlignment="1">
      <alignment horizontal="center" wrapText="1"/>
    </xf>
    <xf numFmtId="0" fontId="0" fillId="0" borderId="4"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17" fillId="0" borderId="4" xfId="1" applyFont="1" applyBorder="1" applyAlignment="1" applyProtection="1">
      <alignment horizontal="center" vertical="top" wrapText="1"/>
      <protection locked="0"/>
    </xf>
    <xf numFmtId="0" fontId="17" fillId="0" borderId="8" xfId="1" applyFont="1" applyBorder="1" applyAlignment="1" applyProtection="1">
      <alignment horizontal="center" vertical="top" wrapText="1"/>
      <protection locked="0"/>
    </xf>
    <xf numFmtId="0" fontId="17" fillId="0" borderId="11" xfId="1"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17" fillId="0" borderId="1" xfId="1"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1" fillId="0" borderId="3" xfId="0" applyFont="1" applyBorder="1" applyAlignment="1">
      <alignment horizontal="right" vertical="top"/>
    </xf>
    <xf numFmtId="0" fontId="1" fillId="0" borderId="13" xfId="0" applyFont="1" applyBorder="1" applyAlignment="1">
      <alignment horizontal="right" vertical="top"/>
    </xf>
    <xf numFmtId="0" fontId="1" fillId="0" borderId="17" xfId="0" applyFont="1" applyBorder="1" applyAlignment="1">
      <alignment horizontal="right" vertical="top"/>
    </xf>
    <xf numFmtId="0" fontId="1" fillId="0" borderId="20" xfId="0" applyFont="1" applyBorder="1" applyAlignment="1">
      <alignment horizontal="right" vertical="top"/>
    </xf>
    <xf numFmtId="0" fontId="0" fillId="0" borderId="0" xfId="0" applyAlignment="1">
      <alignment horizontal="right" vertical="top"/>
    </xf>
    <xf numFmtId="0" fontId="17" fillId="3" borderId="0" xfId="1" applyFill="1" applyAlignment="1" applyProtection="1">
      <alignment horizontal="center" wrapText="1"/>
    </xf>
    <xf numFmtId="0" fontId="7" fillId="0" borderId="4"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1" fillId="0" borderId="17" xfId="0" applyFont="1" applyBorder="1" applyAlignment="1">
      <alignment horizontal="center" vertical="top"/>
    </xf>
    <xf numFmtId="0" fontId="1" fillId="0" borderId="20" xfId="0" applyFont="1" applyBorder="1" applyAlignment="1">
      <alignment horizontal="center" vertical="top"/>
    </xf>
    <xf numFmtId="0" fontId="0" fillId="0" borderId="0" xfId="0" applyAlignment="1">
      <alignment horizontal="center" vertical="top"/>
    </xf>
    <xf numFmtId="49" fontId="21" fillId="5" borderId="0" xfId="0" applyNumberFormat="1" applyFont="1" applyFill="1" applyAlignment="1">
      <alignment horizontal="left" wrapText="1"/>
    </xf>
    <xf numFmtId="0" fontId="0" fillId="0" borderId="4" xfId="0" applyBorder="1" applyAlignment="1" applyProtection="1">
      <alignment horizontal="center" vertical="top" wrapText="1"/>
      <protection locked="0"/>
    </xf>
    <xf numFmtId="0" fontId="21" fillId="6" borderId="0" xfId="0" applyFont="1" applyFill="1" applyAlignment="1">
      <alignment horizontal="center" vertical="center" wrapText="1"/>
    </xf>
    <xf numFmtId="0" fontId="0" fillId="6" borderId="0" xfId="0" applyFont="1" applyFill="1" applyAlignment="1">
      <alignment horizont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nd/3.0/deed.l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xdr:col>
      <xdr:colOff>381000</xdr:colOff>
      <xdr:row>1</xdr:row>
      <xdr:rowOff>3372</xdr:rowOff>
    </xdr:to>
    <xdr:pic>
      <xdr:nvPicPr>
        <xdr:cNvPr id="2" name="Picture 1" descr="eu-flag.png"/>
        <xdr:cNvPicPr>
          <a:picLocks noChangeAspect="1"/>
        </xdr:cNvPicPr>
      </xdr:nvPicPr>
      <xdr:blipFill>
        <a:blip xmlns:r="http://schemas.openxmlformats.org/officeDocument/2006/relationships" r:embed="rId1" cstate="print"/>
        <a:srcRect t="22656" r="87190" b="16406"/>
        <a:stretch>
          <a:fillRect/>
        </a:stretch>
      </xdr:blipFill>
      <xdr:spPr>
        <a:xfrm>
          <a:off x="0" y="19050"/>
          <a:ext cx="1143000" cy="708222"/>
        </a:xfrm>
        <a:prstGeom prst="rect">
          <a:avLst/>
        </a:prstGeom>
      </xdr:spPr>
    </xdr:pic>
    <xdr:clientData/>
  </xdr:twoCellAnchor>
  <xdr:twoCellAnchor editAs="oneCell">
    <xdr:from>
      <xdr:col>10</xdr:col>
      <xdr:colOff>0</xdr:colOff>
      <xdr:row>7</xdr:row>
      <xdr:rowOff>0</xdr:rowOff>
    </xdr:from>
    <xdr:to>
      <xdr:col>10</xdr:col>
      <xdr:colOff>838200</xdr:colOff>
      <xdr:row>7</xdr:row>
      <xdr:rowOff>295275</xdr:rowOff>
    </xdr:to>
    <xdr:pic>
      <xdr:nvPicPr>
        <xdr:cNvPr id="3" name="Picture 1" descr="Creative Commons licencija">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5267325" y="1552575"/>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48</xdr:row>
      <xdr:rowOff>0</xdr:rowOff>
    </xdr:from>
    <xdr:to>
      <xdr:col>13</xdr:col>
      <xdr:colOff>9525</xdr:colOff>
      <xdr:row>48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39550" y="15135225"/>
          <a:ext cx="9525" cy="295275"/>
        </a:xfrm>
        <a:prstGeom prst="rect">
          <a:avLst/>
        </a:prstGeom>
        <a:noFill/>
      </xdr:spPr>
    </xdr:pic>
    <xdr:clientData/>
  </xdr:twoCellAnchor>
  <xdr:twoCellAnchor editAs="oneCell">
    <xdr:from>
      <xdr:col>10</xdr:col>
      <xdr:colOff>9525</xdr:colOff>
      <xdr:row>57</xdr:row>
      <xdr:rowOff>76200</xdr:rowOff>
    </xdr:from>
    <xdr:to>
      <xdr:col>10</xdr:col>
      <xdr:colOff>847725</xdr:colOff>
      <xdr:row>57</xdr:row>
      <xdr:rowOff>371475</xdr:rowOff>
    </xdr:to>
    <xdr:pic>
      <xdr:nvPicPr>
        <xdr:cNvPr id="5" name="Picture 4"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29775" y="2541270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2209800</xdr:colOff>
      <xdr:row>48</xdr:row>
      <xdr:rowOff>85725</xdr:rowOff>
    </xdr:from>
    <xdr:to>
      <xdr:col>10</xdr:col>
      <xdr:colOff>838200</xdr:colOff>
      <xdr:row>48</xdr:row>
      <xdr:rowOff>381000</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82175" y="21297900"/>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24</xdr:row>
      <xdr:rowOff>66675</xdr:rowOff>
    </xdr:from>
    <xdr:to>
      <xdr:col>10</xdr:col>
      <xdr:colOff>838200</xdr:colOff>
      <xdr:row>24</xdr:row>
      <xdr:rowOff>361950</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58350" y="9848850"/>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0</xdr:colOff>
      <xdr:row>28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53375" y="19573875"/>
          <a:ext cx="838200" cy="295275"/>
        </a:xfrm>
        <a:prstGeom prst="rect">
          <a:avLst/>
        </a:prstGeom>
        <a:noFill/>
      </xdr:spPr>
    </xdr:pic>
    <xdr:clientData/>
  </xdr:twoCellAnchor>
  <xdr:twoCellAnchor editAs="oneCell">
    <xdr:from>
      <xdr:col>9</xdr:col>
      <xdr:colOff>28574</xdr:colOff>
      <xdr:row>28</xdr:row>
      <xdr:rowOff>131077</xdr:rowOff>
    </xdr:from>
    <xdr:to>
      <xdr:col>9</xdr:col>
      <xdr:colOff>819149</xdr:colOff>
      <xdr:row>28</xdr:row>
      <xdr:rowOff>409575</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48549" y="10884802"/>
          <a:ext cx="790575" cy="27849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0</xdr:colOff>
      <xdr:row>28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53375" y="19573875"/>
          <a:ext cx="838200" cy="295275"/>
        </a:xfrm>
        <a:prstGeom prst="rect">
          <a:avLst/>
        </a:prstGeom>
        <a:noFill/>
      </xdr:spPr>
    </xdr:pic>
    <xdr:clientData/>
  </xdr:twoCellAnchor>
  <xdr:twoCellAnchor editAs="oneCell">
    <xdr:from>
      <xdr:col>9</xdr:col>
      <xdr:colOff>0</xdr:colOff>
      <xdr:row>28</xdr:row>
      <xdr:rowOff>66675</xdr:rowOff>
    </xdr:from>
    <xdr:to>
      <xdr:col>9</xdr:col>
      <xdr:colOff>838200</xdr:colOff>
      <xdr:row>28</xdr:row>
      <xdr:rowOff>361950</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6150" y="11191875"/>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reviveproject.eu/vet/quality-criteria/revive-vet-curriculum-design-quality-criteria/"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reviveproject.eu/vet/quality-criteria/revive-vet-continuing-professional-development-quality-criteria/"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S27"/>
  <sheetViews>
    <sheetView tabSelected="1" workbookViewId="0">
      <selection activeCell="D7" sqref="D7:K7"/>
    </sheetView>
  </sheetViews>
  <sheetFormatPr defaultRowHeight="15"/>
  <cols>
    <col min="1" max="1" width="2.28515625" customWidth="1"/>
    <col min="2" max="2" width="11.42578125" customWidth="1"/>
    <col min="3" max="3" width="12.5703125" customWidth="1"/>
    <col min="6" max="6" width="10.28515625" customWidth="1"/>
    <col min="8" max="9" width="13.140625" customWidth="1"/>
    <col min="10" max="10" width="10.140625" customWidth="1"/>
    <col min="11" max="11" width="58.42578125" customWidth="1"/>
    <col min="12" max="12" width="3.42578125" hidden="1" customWidth="1"/>
  </cols>
  <sheetData>
    <row r="1" spans="2:19" ht="57" customHeight="1" thickBot="1">
      <c r="C1" s="180" t="s">
        <v>37</v>
      </c>
      <c r="D1" s="180"/>
      <c r="E1" s="180"/>
      <c r="F1" s="180"/>
      <c r="G1" s="180"/>
      <c r="H1" s="180"/>
      <c r="I1" s="180"/>
      <c r="J1" s="180"/>
      <c r="K1" s="180"/>
    </row>
    <row r="2" spans="2:19" s="79" customFormat="1" ht="21.75" customHeight="1" thickBot="1">
      <c r="B2" s="191" t="s">
        <v>38</v>
      </c>
      <c r="C2" s="192"/>
      <c r="D2" s="192"/>
      <c r="E2" s="192"/>
      <c r="F2" s="192"/>
      <c r="G2" s="192"/>
      <c r="H2" s="192"/>
      <c r="I2" s="192"/>
      <c r="J2" s="192"/>
      <c r="K2" s="192"/>
      <c r="L2" s="193"/>
      <c r="M2" s="125"/>
    </row>
    <row r="3" spans="2:19" s="79" customFormat="1" ht="31.5" customHeight="1">
      <c r="B3" s="197" t="s">
        <v>39</v>
      </c>
      <c r="C3" s="198"/>
      <c r="D3" s="181" t="s">
        <v>226</v>
      </c>
      <c r="E3" s="182"/>
      <c r="F3" s="182"/>
      <c r="G3" s="182"/>
      <c r="H3" s="182"/>
      <c r="I3" s="182"/>
      <c r="J3" s="182"/>
      <c r="K3" s="183"/>
      <c r="L3" s="152"/>
      <c r="M3"/>
      <c r="N3"/>
      <c r="O3"/>
      <c r="P3"/>
      <c r="Q3"/>
      <c r="R3"/>
      <c r="S3"/>
    </row>
    <row r="4" spans="2:19" s="79" customFormat="1" ht="31.5" customHeight="1">
      <c r="B4" s="175" t="s">
        <v>40</v>
      </c>
      <c r="C4" s="176"/>
      <c r="D4" s="177" t="s">
        <v>227</v>
      </c>
      <c r="E4" s="178"/>
      <c r="F4" s="178"/>
      <c r="G4" s="178"/>
      <c r="H4" s="178"/>
      <c r="I4" s="178"/>
      <c r="J4" s="178"/>
      <c r="K4" s="179"/>
      <c r="L4" s="152"/>
      <c r="M4"/>
      <c r="N4"/>
      <c r="O4"/>
      <c r="P4"/>
      <c r="Q4"/>
      <c r="R4"/>
      <c r="S4"/>
    </row>
    <row r="5" spans="2:19" s="79" customFormat="1" ht="31.5" customHeight="1">
      <c r="B5" s="175" t="s">
        <v>228</v>
      </c>
      <c r="C5" s="176"/>
      <c r="D5" s="177" t="s">
        <v>229</v>
      </c>
      <c r="E5" s="178"/>
      <c r="F5" s="178"/>
      <c r="G5" s="178"/>
      <c r="H5" s="178"/>
      <c r="I5" s="178"/>
      <c r="J5" s="178"/>
      <c r="K5" s="179"/>
      <c r="L5" s="152"/>
      <c r="M5"/>
      <c r="N5"/>
      <c r="O5"/>
      <c r="P5"/>
      <c r="Q5"/>
      <c r="R5"/>
      <c r="S5"/>
    </row>
    <row r="6" spans="2:19" s="79" customFormat="1" ht="31.5" customHeight="1">
      <c r="B6" s="175" t="s">
        <v>41</v>
      </c>
      <c r="C6" s="176"/>
      <c r="D6" s="200" t="s">
        <v>44</v>
      </c>
      <c r="E6" s="201"/>
      <c r="F6" s="201"/>
      <c r="G6" s="201"/>
      <c r="H6" s="201"/>
      <c r="I6" s="201"/>
      <c r="J6" s="201"/>
      <c r="K6" s="176"/>
      <c r="L6" s="152"/>
      <c r="M6"/>
      <c r="N6"/>
      <c r="O6"/>
      <c r="P6"/>
      <c r="Q6"/>
      <c r="R6"/>
      <c r="S6"/>
    </row>
    <row r="7" spans="2:19" s="79" customFormat="1" ht="31.5" customHeight="1">
      <c r="B7" s="175" t="s">
        <v>42</v>
      </c>
      <c r="C7" s="199"/>
      <c r="D7" s="202" t="s">
        <v>45</v>
      </c>
      <c r="E7" s="203"/>
      <c r="F7" s="203"/>
      <c r="G7" s="203"/>
      <c r="H7" s="203"/>
      <c r="I7" s="203"/>
      <c r="J7" s="203"/>
      <c r="K7" s="204"/>
      <c r="L7" s="152"/>
      <c r="M7"/>
      <c r="N7"/>
      <c r="O7"/>
      <c r="P7"/>
      <c r="Q7"/>
      <c r="R7"/>
      <c r="S7"/>
    </row>
    <row r="8" spans="2:19" ht="31.5" customHeight="1">
      <c r="B8" s="188" t="s">
        <v>43</v>
      </c>
      <c r="C8" s="189"/>
      <c r="D8" s="150"/>
      <c r="E8" s="190" t="s">
        <v>46</v>
      </c>
      <c r="F8" s="190"/>
      <c r="G8" s="190"/>
      <c r="H8" s="190"/>
      <c r="I8" s="190"/>
      <c r="J8" s="190"/>
      <c r="K8" s="151"/>
      <c r="L8" s="153"/>
    </row>
    <row r="9" spans="2:19" ht="68.25" customHeight="1" thickBot="1">
      <c r="B9" s="194" t="s">
        <v>47</v>
      </c>
      <c r="C9" s="195"/>
      <c r="D9" s="195"/>
      <c r="E9" s="195"/>
      <c r="F9" s="195"/>
      <c r="G9" s="195"/>
      <c r="H9" s="195"/>
      <c r="I9" s="195"/>
      <c r="J9" s="195"/>
      <c r="K9" s="196"/>
      <c r="L9" s="154"/>
    </row>
    <row r="10" spans="2:19" ht="5.25" customHeight="1">
      <c r="B10" s="8"/>
      <c r="C10" s="8"/>
      <c r="D10" s="148"/>
      <c r="E10" s="148"/>
      <c r="F10" s="148"/>
      <c r="G10" s="148"/>
      <c r="H10" s="148"/>
      <c r="I10" s="148"/>
      <c r="J10" s="148"/>
      <c r="K10" s="7"/>
    </row>
    <row r="11" spans="2:19" ht="33" customHeight="1">
      <c r="B11" s="184" t="s">
        <v>48</v>
      </c>
      <c r="C11" s="185"/>
      <c r="D11" s="186" t="s">
        <v>49</v>
      </c>
      <c r="E11" s="186"/>
      <c r="F11" s="186"/>
      <c r="G11" s="186"/>
      <c r="H11" s="186"/>
      <c r="I11" s="186"/>
      <c r="J11" s="186"/>
      <c r="K11" s="187"/>
      <c r="L11" s="5"/>
    </row>
    <row r="12" spans="2:19" ht="5.25" customHeight="1">
      <c r="B12" s="12"/>
      <c r="C12" s="12"/>
      <c r="D12" s="12"/>
      <c r="E12" s="8"/>
      <c r="F12" s="7"/>
      <c r="G12" s="7"/>
      <c r="H12" s="7"/>
      <c r="I12" s="7"/>
      <c r="J12" s="7"/>
      <c r="K12" s="7"/>
    </row>
    <row r="13" spans="2:19" s="114" customFormat="1" ht="158.25" customHeight="1">
      <c r="B13" s="167" t="s">
        <v>223</v>
      </c>
      <c r="C13" s="168"/>
      <c r="D13" s="169" t="s">
        <v>50</v>
      </c>
      <c r="E13" s="170"/>
      <c r="F13" s="170"/>
      <c r="G13" s="170"/>
      <c r="H13" s="170"/>
      <c r="I13" s="170"/>
      <c r="J13" s="170"/>
      <c r="K13" s="171"/>
    </row>
    <row r="14" spans="2:19" s="114" customFormat="1" ht="7.5" customHeight="1">
      <c r="B14" s="115"/>
      <c r="C14" s="115"/>
      <c r="D14" s="116"/>
      <c r="E14" s="116"/>
      <c r="F14" s="116"/>
      <c r="G14" s="116"/>
      <c r="H14" s="116"/>
      <c r="I14" s="116"/>
      <c r="J14" s="116"/>
    </row>
    <row r="15" spans="2:19" s="114" customFormat="1" ht="64.5" customHeight="1">
      <c r="B15" s="167" t="s">
        <v>51</v>
      </c>
      <c r="C15" s="168"/>
      <c r="D15" s="172" t="s">
        <v>52</v>
      </c>
      <c r="E15" s="173"/>
      <c r="F15" s="173"/>
      <c r="G15" s="173"/>
      <c r="H15" s="173"/>
      <c r="I15" s="173"/>
      <c r="J15" s="173"/>
      <c r="K15" s="174"/>
    </row>
    <row r="16" spans="2:19" ht="30" customHeight="1" thickBot="1">
      <c r="H16" s="162" t="s">
        <v>230</v>
      </c>
      <c r="J16" s="124" t="s">
        <v>231</v>
      </c>
    </row>
    <row r="17" spans="2:13" ht="24.75" customHeight="1" thickTop="1" thickBot="1">
      <c r="B17" s="6" t="s">
        <v>53</v>
      </c>
      <c r="H17" s="13">
        <f>SUM(H20:H26)</f>
        <v>0.26304761904761903</v>
      </c>
      <c r="J17" s="166">
        <f>SUM(J20:J26)</f>
        <v>0.42082539682539688</v>
      </c>
    </row>
    <row r="18" spans="2:13" ht="16.5" thickTop="1" thickBot="1"/>
    <row r="19" spans="2:13" s="9" customFormat="1" ht="11.25" hidden="1" customHeight="1">
      <c r="B19" s="10" t="s">
        <v>2</v>
      </c>
      <c r="C19" s="11"/>
      <c r="D19" s="11"/>
      <c r="M19" s="3"/>
    </row>
    <row r="20" spans="2:13" ht="16.5" thickTop="1" thickBot="1">
      <c r="B20" t="s">
        <v>54</v>
      </c>
      <c r="H20" s="14">
        <f>'A. STRATEGIJA IR VADYBA'!F56</f>
        <v>5.8666666666666659E-2</v>
      </c>
      <c r="I20" s="18" t="s">
        <v>220</v>
      </c>
      <c r="J20" s="14">
        <f>'A. STRATEGIJA IR VADYBA'!G56</f>
        <v>3.4222222222222223E-2</v>
      </c>
    </row>
    <row r="21" spans="2:13" ht="16.5" thickTop="1" thickBot="1">
      <c r="B21" t="s">
        <v>55</v>
      </c>
      <c r="H21" s="14">
        <f>'B. MOKYMO TURINYS IR DIDAKTIKA'!B7*0.16/100</f>
        <v>1.6E-2</v>
      </c>
      <c r="I21" s="18" t="s">
        <v>220</v>
      </c>
      <c r="J21" s="14">
        <f>'B. MOKYMO TURINYS IR DIDAKTIKA'!B8*0.16/100</f>
        <v>0.16</v>
      </c>
    </row>
    <row r="22" spans="2:13" ht="16.5" thickTop="1" thickBot="1">
      <c r="B22" t="s">
        <v>56</v>
      </c>
      <c r="H22" s="14">
        <f>'C. IŠTEKLIAI'!F47</f>
        <v>4.8666666666666664E-2</v>
      </c>
      <c r="I22" s="18" t="s">
        <v>221</v>
      </c>
      <c r="J22" s="14">
        <f>'C. IŠTEKLIAI'!G47</f>
        <v>2.0888888888888887E-2</v>
      </c>
    </row>
    <row r="23" spans="2:13" ht="16.5" thickTop="1" thickBot="1">
      <c r="B23" t="s">
        <v>57</v>
      </c>
      <c r="H23" s="14">
        <f>'D. KVALIFIKACIJOS TOBULINIMAS'!B6*0.16/100</f>
        <v>2.4E-2</v>
      </c>
      <c r="I23" s="18" t="s">
        <v>220</v>
      </c>
      <c r="J23" s="14">
        <f>'D. KVALIFIKACIJOS TOBULINIMAS'!B7*0.16/100</f>
        <v>0.16</v>
      </c>
    </row>
    <row r="24" spans="2:13" ht="16.5" thickTop="1" thickBot="1">
      <c r="B24" t="s">
        <v>58</v>
      </c>
      <c r="H24" s="14">
        <f>'E. KOKYBĖS UŽTIKRINIMAS'!F23</f>
        <v>0.1</v>
      </c>
      <c r="I24" s="18" t="s">
        <v>221</v>
      </c>
      <c r="J24" s="14">
        <f>'E. KOKYBĖS UŽTIKRINIMAS'!G23</f>
        <v>0.03</v>
      </c>
    </row>
    <row r="25" spans="2:13" ht="16.5" thickTop="1" thickBot="1">
      <c r="B25" t="s">
        <v>59</v>
      </c>
      <c r="H25" s="14">
        <f>'F. PARAMOS SISTEMA'!F27</f>
        <v>7.1428571428571426E-3</v>
      </c>
      <c r="I25" s="18" t="s">
        <v>220</v>
      </c>
      <c r="J25" s="14">
        <f>'F. PARAMOS SISTEMA'!G27</f>
        <v>7.1428571428571426E-3</v>
      </c>
    </row>
    <row r="26" spans="2:13" ht="16.5" thickTop="1" thickBot="1">
      <c r="B26" t="s">
        <v>60</v>
      </c>
      <c r="H26" s="14">
        <f>'G.MARKETINGAS IR VERSLO PLANAS'!F27</f>
        <v>8.5714285714285701E-3</v>
      </c>
      <c r="I26" s="18" t="s">
        <v>220</v>
      </c>
      <c r="J26" s="14">
        <f>'G.MARKETINGAS IR VERSLO PLANAS'!G27</f>
        <v>8.5714285714285701E-3</v>
      </c>
    </row>
    <row r="27" spans="2:13" ht="15.75" thickTop="1"/>
  </sheetData>
  <sheetProtection password="C7FA" sheet="1" objects="1" scenarios="1" formatRows="0"/>
  <mergeCells count="21">
    <mergeCell ref="C1:K1"/>
    <mergeCell ref="D3:K3"/>
    <mergeCell ref="B11:C11"/>
    <mergeCell ref="D11:K11"/>
    <mergeCell ref="B13:C13"/>
    <mergeCell ref="B8:C8"/>
    <mergeCell ref="E8:J8"/>
    <mergeCell ref="B2:L2"/>
    <mergeCell ref="B9:K9"/>
    <mergeCell ref="B3:C3"/>
    <mergeCell ref="B4:C4"/>
    <mergeCell ref="B6:C6"/>
    <mergeCell ref="B7:C7"/>
    <mergeCell ref="D4:K4"/>
    <mergeCell ref="D6:K6"/>
    <mergeCell ref="D7:K7"/>
    <mergeCell ref="B15:C15"/>
    <mergeCell ref="D13:K13"/>
    <mergeCell ref="D15:K15"/>
    <mergeCell ref="B5:C5"/>
    <mergeCell ref="D5:K5"/>
  </mergeCells>
  <phoneticPr fontId="6" type="noConversion"/>
  <pageMargins left="0.47244094488188981" right="0.31496062992125984" top="0.74803149606299213" bottom="0.74803149606299213" header="0.31496062992125984" footer="0.31496062992125984"/>
  <pageSetup paperSize="9" scale="90" fitToHeight="2" orientation="landscape" r:id="rId1"/>
  <drawing r:id="rId2"/>
</worksheet>
</file>

<file path=xl/worksheets/sheet2.xml><?xml version="1.0" encoding="utf-8"?>
<worksheet xmlns="http://schemas.openxmlformats.org/spreadsheetml/2006/main" xmlns:r="http://schemas.openxmlformats.org/officeDocument/2006/relationships">
  <dimension ref="A1:O59"/>
  <sheetViews>
    <sheetView zoomScaleNormal="100" workbookViewId="0">
      <selection activeCell="D4" sqref="D4"/>
    </sheetView>
  </sheetViews>
  <sheetFormatPr defaultColWidth="34.5703125" defaultRowHeight="15"/>
  <cols>
    <col min="1" max="1" width="4.140625" style="25" customWidth="1"/>
    <col min="2" max="2" width="38" style="40" customWidth="1"/>
    <col min="3" max="3" width="18.28515625" style="25" customWidth="1"/>
    <col min="4" max="4" width="20" style="25" customWidth="1"/>
    <col min="5" max="5" width="11.7109375" style="33" hidden="1" customWidth="1"/>
    <col min="6" max="6" width="12.7109375" style="33" customWidth="1"/>
    <col min="7" max="7" width="10.85546875" style="33" customWidth="1"/>
    <col min="8" max="8" width="7.7109375" style="25" customWidth="1"/>
    <col min="9" max="9" width="3.7109375" style="25" customWidth="1"/>
    <col min="10" max="10" width="34.140625" style="25" customWidth="1"/>
    <col min="11" max="11" width="27" style="25" customWidth="1"/>
    <col min="12" max="12" width="15.28515625" style="25" hidden="1" customWidth="1"/>
    <col min="13" max="13" width="37.85546875" style="25" customWidth="1"/>
    <col min="14" max="14" width="6.7109375" style="25" customWidth="1"/>
    <col min="15" max="15" width="21.85546875" style="4" customWidth="1"/>
    <col min="16" max="16384" width="34.5703125" style="25"/>
  </cols>
  <sheetData>
    <row r="1" spans="1:15">
      <c r="A1" s="103" t="s">
        <v>61</v>
      </c>
      <c r="B1" s="23"/>
      <c r="C1" s="23"/>
      <c r="D1" s="23"/>
      <c r="E1" s="23"/>
      <c r="F1" s="23"/>
      <c r="G1" s="23"/>
      <c r="H1" s="23"/>
      <c r="I1" s="23"/>
      <c r="J1" s="23"/>
      <c r="K1" s="23"/>
      <c r="M1" s="23"/>
      <c r="O1" s="54"/>
    </row>
    <row r="2" spans="1:15" s="28" customFormat="1" ht="74.25" customHeight="1">
      <c r="A2" s="111" t="s">
        <v>1</v>
      </c>
      <c r="B2" s="112" t="s">
        <v>62</v>
      </c>
      <c r="C2" s="113" t="s">
        <v>63</v>
      </c>
      <c r="D2" s="19" t="s">
        <v>232</v>
      </c>
      <c r="E2" s="20" t="s">
        <v>25</v>
      </c>
      <c r="F2" s="163" t="s">
        <v>233</v>
      </c>
      <c r="G2" s="19" t="s">
        <v>234</v>
      </c>
      <c r="H2" s="69"/>
      <c r="I2" s="69"/>
      <c r="J2" s="164" t="s">
        <v>64</v>
      </c>
      <c r="K2" s="165" t="s">
        <v>235</v>
      </c>
      <c r="L2" s="164" t="s">
        <v>64</v>
      </c>
      <c r="M2" s="19" t="s">
        <v>236</v>
      </c>
      <c r="O2" s="4"/>
    </row>
    <row r="3" spans="1:15" ht="60" customHeight="1">
      <c r="A3" s="36" t="s">
        <v>3</v>
      </c>
      <c r="B3" s="109" t="s">
        <v>66</v>
      </c>
      <c r="C3" s="109"/>
      <c r="D3" s="110"/>
      <c r="E3" s="101"/>
      <c r="F3" s="101"/>
      <c r="I3" s="4" t="s">
        <v>3</v>
      </c>
      <c r="J3" s="216"/>
      <c r="K3" s="208"/>
      <c r="L3" s="128"/>
      <c r="M3" s="207"/>
    </row>
    <row r="4" spans="1:15" s="34" customFormat="1" ht="31.5" customHeight="1">
      <c r="A4" s="104">
        <v>1</v>
      </c>
      <c r="B4" s="65" t="s">
        <v>67</v>
      </c>
      <c r="C4" s="126" t="s">
        <v>218</v>
      </c>
      <c r="D4" s="126" t="s">
        <v>218</v>
      </c>
      <c r="E4" s="68">
        <f>2/5/100</f>
        <v>4.0000000000000001E-3</v>
      </c>
      <c r="F4" s="80">
        <f>IF(C4="0 - netaikoma",0*E4,IF(C4="1 -  planuota, bet  neįgyvendinta",1*E4/3,IF(C4="2 - dalinai įgyvendinta",2*E4/3,E4)))</f>
        <v>2.6666666666666666E-3</v>
      </c>
      <c r="G4" s="48">
        <f>IF(D4="0 - netaikoma",0*$E4,IF(D4="1 -  planuota, bet  neįgyvendinta",1*$E4/3,IF(D4="2 - dalinai įgyvendinta",2*$E4/3,$E4)))</f>
        <v>2.6666666666666666E-3</v>
      </c>
      <c r="J4" s="208"/>
      <c r="K4" s="208"/>
      <c r="L4" s="129" t="s">
        <v>217</v>
      </c>
      <c r="M4" s="208"/>
      <c r="O4" s="4"/>
    </row>
    <row r="5" spans="1:15" s="34" customFormat="1" ht="37.5" customHeight="1">
      <c r="A5" s="104">
        <v>2</v>
      </c>
      <c r="B5" s="22" t="s">
        <v>68</v>
      </c>
      <c r="C5" s="127" t="s">
        <v>219</v>
      </c>
      <c r="D5" s="127" t="s">
        <v>219</v>
      </c>
      <c r="E5" s="68">
        <f t="shared" ref="E5:E8" si="0">2/5/100</f>
        <v>4.0000000000000001E-3</v>
      </c>
      <c r="F5" s="80">
        <f t="shared" ref="F5:F8" si="1">IF(C5="0 - netaikoma",0*E5,IF(C5="1 -  planuota, bet  neįgyvendinta",1*E5/3,IF(C5="2 - dalinai įgyvendinta",2*E5/3,E5)))</f>
        <v>4.0000000000000001E-3</v>
      </c>
      <c r="G5" s="48">
        <f t="shared" ref="G5:G8" si="2">IF(D5="0 - netaikoma",0*$E5,IF(D5="1 -  planuota, bet  neįgyvendinta",1*$E5/3,IF(D5="2 - dalinai įgyvendinta",2*$E5/3,$E5)))</f>
        <v>4.0000000000000001E-3</v>
      </c>
      <c r="J5" s="208"/>
      <c r="K5" s="208"/>
      <c r="L5" s="129" t="s">
        <v>216</v>
      </c>
      <c r="M5" s="208"/>
      <c r="O5" s="45"/>
    </row>
    <row r="6" spans="1:15" s="34" customFormat="1" ht="48.75" customHeight="1">
      <c r="A6" s="104">
        <v>3</v>
      </c>
      <c r="B6" s="86" t="s">
        <v>69</v>
      </c>
      <c r="C6" s="127" t="s">
        <v>219</v>
      </c>
      <c r="D6" s="127" t="s">
        <v>219</v>
      </c>
      <c r="E6" s="68">
        <f t="shared" si="0"/>
        <v>4.0000000000000001E-3</v>
      </c>
      <c r="F6" s="80">
        <f t="shared" si="1"/>
        <v>4.0000000000000001E-3</v>
      </c>
      <c r="G6" s="48">
        <f t="shared" si="2"/>
        <v>4.0000000000000001E-3</v>
      </c>
      <c r="J6" s="208"/>
      <c r="K6" s="208"/>
      <c r="L6" s="129" t="s">
        <v>218</v>
      </c>
      <c r="M6" s="208"/>
      <c r="O6" s="45"/>
    </row>
    <row r="7" spans="1:15" s="34" customFormat="1" ht="32.25" customHeight="1">
      <c r="A7" s="104">
        <v>4</v>
      </c>
      <c r="B7" s="22" t="s">
        <v>70</v>
      </c>
      <c r="C7" s="127" t="s">
        <v>219</v>
      </c>
      <c r="D7" s="127" t="s">
        <v>219</v>
      </c>
      <c r="E7" s="68">
        <f t="shared" si="0"/>
        <v>4.0000000000000001E-3</v>
      </c>
      <c r="F7" s="80">
        <f t="shared" si="1"/>
        <v>4.0000000000000001E-3</v>
      </c>
      <c r="G7" s="48">
        <f t="shared" si="2"/>
        <v>4.0000000000000001E-3</v>
      </c>
      <c r="J7" s="208"/>
      <c r="K7" s="208"/>
      <c r="L7" s="129" t="s">
        <v>219</v>
      </c>
      <c r="M7" s="208"/>
      <c r="O7" s="45"/>
    </row>
    <row r="8" spans="1:15" s="34" customFormat="1" ht="31.5" customHeight="1">
      <c r="A8" s="104">
        <v>5</v>
      </c>
      <c r="B8" s="22" t="s">
        <v>71</v>
      </c>
      <c r="C8" s="127" t="s">
        <v>219</v>
      </c>
      <c r="D8" s="127" t="s">
        <v>219</v>
      </c>
      <c r="E8" s="68">
        <f t="shared" si="0"/>
        <v>4.0000000000000001E-3</v>
      </c>
      <c r="F8" s="80">
        <f t="shared" si="1"/>
        <v>4.0000000000000001E-3</v>
      </c>
      <c r="G8" s="48">
        <f t="shared" si="2"/>
        <v>4.0000000000000001E-3</v>
      </c>
      <c r="J8" s="209"/>
      <c r="K8" s="209"/>
      <c r="L8" s="128"/>
      <c r="M8" s="209"/>
      <c r="O8" s="45"/>
    </row>
    <row r="9" spans="1:15">
      <c r="A9" s="105" t="s">
        <v>0</v>
      </c>
      <c r="B9" s="57"/>
      <c r="C9" s="217" t="s">
        <v>242</v>
      </c>
      <c r="D9" s="218"/>
      <c r="E9" s="71">
        <f>SUM(E4:E8)</f>
        <v>0.02</v>
      </c>
      <c r="F9" s="134">
        <f>SUM(F4:F8)</f>
        <v>1.8666666666666665E-2</v>
      </c>
      <c r="G9" s="134">
        <f>SUM(G4:G8)</f>
        <v>1.8666666666666665E-2</v>
      </c>
      <c r="H9" s="1" t="s">
        <v>241</v>
      </c>
      <c r="I9" s="1"/>
      <c r="J9" s="128"/>
      <c r="K9" s="128"/>
      <c r="L9" s="128"/>
      <c r="M9" s="128"/>
    </row>
    <row r="10" spans="1:15" ht="60" customHeight="1">
      <c r="A10" s="38" t="s">
        <v>4</v>
      </c>
      <c r="B10" s="77" t="s">
        <v>72</v>
      </c>
      <c r="C10" s="77"/>
      <c r="D10" s="69"/>
      <c r="E10" s="67"/>
      <c r="F10" s="135"/>
      <c r="G10" s="62"/>
      <c r="H10" s="61"/>
      <c r="I10" s="63" t="s">
        <v>4</v>
      </c>
      <c r="J10" s="215"/>
      <c r="K10" s="215"/>
      <c r="L10" s="128"/>
      <c r="M10" s="207"/>
    </row>
    <row r="11" spans="1:15" ht="20.25" customHeight="1">
      <c r="A11" s="105">
        <v>1</v>
      </c>
      <c r="B11" s="65" t="s">
        <v>73</v>
      </c>
      <c r="C11" s="126" t="s">
        <v>219</v>
      </c>
      <c r="D11" s="126" t="s">
        <v>216</v>
      </c>
      <c r="E11" s="68">
        <f>1/3/100</f>
        <v>3.3333333333333331E-3</v>
      </c>
      <c r="F11" s="80">
        <f t="shared" ref="F11:F13" si="3">IF(C11="0 - netaikoma",0*E11,IF(C11="1 -  planuota, bet  neįgyvendinta",1*E11/3,IF(C11="2 - dalinai įgyvendinta",2*E11/3,E11)))</f>
        <v>3.3333333333333331E-3</v>
      </c>
      <c r="G11" s="48">
        <f t="shared" ref="G11:G13" si="4">IF(D11="0 - netaikoma",0*$E11,IF(D11="1 -  planuota, bet  neįgyvendinta",1*$E11/3,IF(D11="2 - dalinai įgyvendinta",2*$E11/3,$E11)))</f>
        <v>1.1111111111111111E-3</v>
      </c>
      <c r="J11" s="215"/>
      <c r="K11" s="215"/>
      <c r="L11" s="128"/>
      <c r="M11" s="208"/>
    </row>
    <row r="12" spans="1:15" ht="45">
      <c r="A12" s="105">
        <v>2</v>
      </c>
      <c r="B12" s="22" t="s">
        <v>74</v>
      </c>
      <c r="C12" s="127" t="s">
        <v>219</v>
      </c>
      <c r="D12" s="127" t="s">
        <v>218</v>
      </c>
      <c r="E12" s="68">
        <f t="shared" ref="E12:E13" si="5">1/3/100</f>
        <v>3.3333333333333331E-3</v>
      </c>
      <c r="F12" s="80">
        <f t="shared" si="3"/>
        <v>3.3333333333333331E-3</v>
      </c>
      <c r="G12" s="48">
        <f t="shared" si="4"/>
        <v>2.2222222222222222E-3</v>
      </c>
      <c r="J12" s="215"/>
      <c r="K12" s="215"/>
      <c r="L12" s="128"/>
      <c r="M12" s="208"/>
    </row>
    <row r="13" spans="1:15" ht="45">
      <c r="A13" s="105">
        <v>3</v>
      </c>
      <c r="B13" s="86" t="s">
        <v>75</v>
      </c>
      <c r="C13" s="127" t="s">
        <v>219</v>
      </c>
      <c r="D13" s="127" t="s">
        <v>218</v>
      </c>
      <c r="E13" s="68">
        <f t="shared" si="5"/>
        <v>3.3333333333333331E-3</v>
      </c>
      <c r="F13" s="80">
        <f t="shared" si="3"/>
        <v>3.3333333333333331E-3</v>
      </c>
      <c r="G13" s="48">
        <f t="shared" si="4"/>
        <v>2.2222222222222222E-3</v>
      </c>
      <c r="J13" s="215"/>
      <c r="K13" s="215"/>
      <c r="L13" s="128"/>
      <c r="M13" s="209"/>
    </row>
    <row r="14" spans="1:15">
      <c r="A14" s="105" t="s">
        <v>0</v>
      </c>
      <c r="B14" s="70"/>
      <c r="C14" s="217" t="s">
        <v>243</v>
      </c>
      <c r="D14" s="218"/>
      <c r="E14" s="71">
        <f>SUM(E11:E13)</f>
        <v>9.9999999999999985E-3</v>
      </c>
      <c r="F14" s="134">
        <f>SUM(F11:F13)</f>
        <v>9.9999999999999985E-3</v>
      </c>
      <c r="G14" s="134">
        <f>SUM(G11:G13)</f>
        <v>5.5555555555555549E-3</v>
      </c>
      <c r="H14" s="1" t="s">
        <v>240</v>
      </c>
      <c r="I14" s="1"/>
      <c r="J14" s="130"/>
      <c r="K14" s="131"/>
      <c r="L14" s="128"/>
      <c r="M14" s="131"/>
    </row>
    <row r="15" spans="1:15" ht="45" customHeight="1">
      <c r="A15" s="106" t="s">
        <v>5</v>
      </c>
      <c r="B15" s="77" t="s">
        <v>76</v>
      </c>
      <c r="C15" s="77"/>
      <c r="D15" s="61"/>
      <c r="E15" s="72"/>
      <c r="F15" s="136"/>
      <c r="G15" s="72"/>
      <c r="H15" s="61"/>
      <c r="I15" s="73" t="s">
        <v>5</v>
      </c>
      <c r="J15" s="213"/>
      <c r="K15" s="214"/>
      <c r="L15" s="128"/>
      <c r="M15" s="210"/>
    </row>
    <row r="16" spans="1:15" ht="30">
      <c r="A16" s="105">
        <v>1</v>
      </c>
      <c r="B16" s="22" t="s">
        <v>77</v>
      </c>
      <c r="C16" s="127" t="s">
        <v>219</v>
      </c>
      <c r="D16" s="127" t="s">
        <v>217</v>
      </c>
      <c r="E16" s="49">
        <f>2/3/100</f>
        <v>6.6666666666666662E-3</v>
      </c>
      <c r="F16" s="80">
        <f t="shared" ref="F16:F18" si="6">IF(C16="0 - netaikoma",0*E16,IF(C16="1 -  planuota, bet  neįgyvendinta",1*E16/3,IF(C16="2 - dalinai įgyvendinta",2*E16/3,E16)))</f>
        <v>6.6666666666666662E-3</v>
      </c>
      <c r="G16" s="48">
        <f t="shared" ref="G16:G18" si="7">IF(D16="0 - netaikoma",0*$E16,IF(D16="1 -  planuota, bet  neįgyvendinta",1*$E16/3,IF(D16="2 - dalinai įgyvendinta",2*$E16/3,$E16)))</f>
        <v>0</v>
      </c>
      <c r="J16" s="213"/>
      <c r="K16" s="214"/>
      <c r="L16" s="128"/>
      <c r="M16" s="211"/>
    </row>
    <row r="17" spans="1:13" ht="30">
      <c r="A17" s="105">
        <v>2</v>
      </c>
      <c r="B17" s="22" t="s">
        <v>78</v>
      </c>
      <c r="C17" s="127" t="s">
        <v>219</v>
      </c>
      <c r="D17" s="127" t="s">
        <v>217</v>
      </c>
      <c r="E17" s="49">
        <f t="shared" ref="E17:E18" si="8">2/3/100</f>
        <v>6.6666666666666662E-3</v>
      </c>
      <c r="F17" s="80">
        <f t="shared" si="6"/>
        <v>6.6666666666666662E-3</v>
      </c>
      <c r="G17" s="48">
        <f t="shared" si="7"/>
        <v>0</v>
      </c>
      <c r="J17" s="213"/>
      <c r="K17" s="214"/>
      <c r="L17" s="128"/>
      <c r="M17" s="211"/>
    </row>
    <row r="18" spans="1:13" ht="30">
      <c r="A18" s="105">
        <v>3</v>
      </c>
      <c r="B18" s="156" t="s">
        <v>79</v>
      </c>
      <c r="C18" s="127" t="s">
        <v>219</v>
      </c>
      <c r="D18" s="127" t="s">
        <v>217</v>
      </c>
      <c r="E18" s="49">
        <f t="shared" si="8"/>
        <v>6.6666666666666662E-3</v>
      </c>
      <c r="F18" s="80">
        <f t="shared" si="6"/>
        <v>6.6666666666666662E-3</v>
      </c>
      <c r="G18" s="48">
        <f t="shared" si="7"/>
        <v>0</v>
      </c>
      <c r="J18" s="213"/>
      <c r="K18" s="214"/>
      <c r="L18" s="128"/>
      <c r="M18" s="212"/>
    </row>
    <row r="19" spans="1:13">
      <c r="A19" s="105" t="s">
        <v>0</v>
      </c>
      <c r="B19" s="35"/>
      <c r="C19" s="217" t="s">
        <v>244</v>
      </c>
      <c r="D19" s="218"/>
      <c r="E19" s="52">
        <f>SUM(E16:E18)</f>
        <v>1.9999999999999997E-2</v>
      </c>
      <c r="F19" s="122">
        <f>SUM(F16:F18)</f>
        <v>1.9999999999999997E-2</v>
      </c>
      <c r="G19" s="122">
        <f>SUM(G16:G18)</f>
        <v>0</v>
      </c>
      <c r="H19" s="74" t="s">
        <v>241</v>
      </c>
      <c r="I19" s="75"/>
      <c r="J19" s="128"/>
      <c r="K19" s="128"/>
      <c r="L19" s="128"/>
      <c r="M19" s="128"/>
    </row>
    <row r="20" spans="1:13" ht="30">
      <c r="A20" s="106" t="s">
        <v>6</v>
      </c>
      <c r="B20" s="41" t="s">
        <v>80</v>
      </c>
      <c r="F20" s="137"/>
      <c r="I20" s="4" t="s">
        <v>6</v>
      </c>
      <c r="J20" s="215"/>
      <c r="K20" s="215"/>
      <c r="L20" s="128"/>
      <c r="M20" s="207"/>
    </row>
    <row r="21" spans="1:13" ht="30">
      <c r="A21" s="105">
        <v>1</v>
      </c>
      <c r="B21" s="157" t="s">
        <v>81</v>
      </c>
      <c r="C21" s="127" t="s">
        <v>219</v>
      </c>
      <c r="D21" s="127" t="s">
        <v>24</v>
      </c>
      <c r="E21" s="49">
        <f>1/3/100</f>
        <v>3.3333333333333331E-3</v>
      </c>
      <c r="F21" s="80">
        <f t="shared" ref="F21:F23" si="9">IF(C21="0 - netaikoma",0*E21,IF(C21="1 -  planuota, bet  neįgyvendinta",1*E21/3,IF(C21="2 - dalinai įgyvendinta",2*E21/3,E21)))</f>
        <v>3.3333333333333331E-3</v>
      </c>
      <c r="G21" s="48">
        <f t="shared" ref="G21:G23" si="10">IF(D21="0 - netaikoma",0*$E21,IF(D21="1 -  planuota, bet  neįgyvendinta",1*$E21/3,IF(D21="2 - dalinai įgyvendinta",2*$E21/3,$E21)))</f>
        <v>3.3333333333333331E-3</v>
      </c>
      <c r="J21" s="215"/>
      <c r="K21" s="215"/>
      <c r="L21" s="128"/>
      <c r="M21" s="208"/>
    </row>
    <row r="22" spans="1:13" ht="45">
      <c r="A22" s="105">
        <v>2</v>
      </c>
      <c r="B22" s="158" t="s">
        <v>82</v>
      </c>
      <c r="C22" s="127" t="s">
        <v>219</v>
      </c>
      <c r="D22" s="127" t="s">
        <v>24</v>
      </c>
      <c r="E22" s="49">
        <f t="shared" ref="E22:E23" si="11">1/3/100</f>
        <v>3.3333333333333331E-3</v>
      </c>
      <c r="F22" s="80">
        <f t="shared" si="9"/>
        <v>3.3333333333333331E-3</v>
      </c>
      <c r="G22" s="48">
        <f t="shared" si="10"/>
        <v>3.3333333333333331E-3</v>
      </c>
      <c r="J22" s="215"/>
      <c r="K22" s="215"/>
      <c r="L22" s="128"/>
      <c r="M22" s="208"/>
    </row>
    <row r="23" spans="1:13" ht="45">
      <c r="A23" s="105">
        <v>3</v>
      </c>
      <c r="B23" s="157" t="s">
        <v>83</v>
      </c>
      <c r="C23" s="127" t="s">
        <v>219</v>
      </c>
      <c r="D23" s="127" t="s">
        <v>24</v>
      </c>
      <c r="E23" s="49">
        <f t="shared" si="11"/>
        <v>3.3333333333333331E-3</v>
      </c>
      <c r="F23" s="80">
        <f t="shared" si="9"/>
        <v>3.3333333333333331E-3</v>
      </c>
      <c r="G23" s="48">
        <f t="shared" si="10"/>
        <v>3.3333333333333331E-3</v>
      </c>
      <c r="J23" s="215"/>
      <c r="K23" s="215"/>
      <c r="L23" s="128"/>
      <c r="M23" s="209"/>
    </row>
    <row r="24" spans="1:13">
      <c r="A24" s="107" t="s">
        <v>0</v>
      </c>
      <c r="B24" s="35"/>
      <c r="C24" s="217" t="s">
        <v>245</v>
      </c>
      <c r="D24" s="218"/>
      <c r="E24" s="52">
        <f>SUM(E21:E23)</f>
        <v>9.9999999999999985E-3</v>
      </c>
      <c r="F24" s="122">
        <f>SUM(F21:F23)</f>
        <v>9.9999999999999985E-3</v>
      </c>
      <c r="G24" s="122">
        <f>SUM(G21:G23)</f>
        <v>9.9999999999999985E-3</v>
      </c>
      <c r="H24" s="74" t="s">
        <v>240</v>
      </c>
      <c r="I24" s="75"/>
      <c r="J24" s="132"/>
      <c r="K24" s="133"/>
      <c r="L24" s="128"/>
      <c r="M24" s="133"/>
    </row>
    <row r="25" spans="1:13" ht="45">
      <c r="A25" s="108" t="s">
        <v>7</v>
      </c>
      <c r="B25" s="85" t="s">
        <v>84</v>
      </c>
      <c r="C25" s="118"/>
      <c r="D25" s="118"/>
      <c r="E25" s="119"/>
      <c r="F25" s="138"/>
      <c r="G25" s="42"/>
      <c r="H25" s="1"/>
      <c r="I25" s="1" t="s">
        <v>7</v>
      </c>
      <c r="J25" s="213"/>
      <c r="K25" s="214"/>
      <c r="L25" s="128"/>
      <c r="M25" s="210"/>
    </row>
    <row r="26" spans="1:13" ht="60">
      <c r="A26" s="105">
        <v>1</v>
      </c>
      <c r="B26" s="157" t="s">
        <v>85</v>
      </c>
      <c r="C26" s="127" t="s">
        <v>217</v>
      </c>
      <c r="D26" s="127" t="s">
        <v>217</v>
      </c>
      <c r="E26" s="49">
        <f>3/4/100</f>
        <v>7.4999999999999997E-3</v>
      </c>
      <c r="F26" s="80">
        <f t="shared" ref="F26:F29" si="12">IF(C26="0 - netaikoma",0*E26,IF(C26="1 -  planuota, bet  neįgyvendinta",1*E26/3,IF(C26="2 - dalinai įgyvendinta",2*E26/3,E26)))</f>
        <v>0</v>
      </c>
      <c r="G26" s="48">
        <f t="shared" ref="G26:G29" si="13">IF(D26="0 - netaikoma",0*$E26,IF(D26="1 -  planuota, bet  neįgyvendinta",1*$E26/3,IF(D26="2 - dalinai įgyvendinta",2*$E26/3,$E26)))</f>
        <v>0</v>
      </c>
      <c r="J26" s="213"/>
      <c r="K26" s="214"/>
      <c r="L26" s="128"/>
      <c r="M26" s="211"/>
    </row>
    <row r="27" spans="1:13" ht="48" customHeight="1">
      <c r="A27" s="105">
        <v>2</v>
      </c>
      <c r="B27" s="157" t="s">
        <v>86</v>
      </c>
      <c r="C27" s="127" t="s">
        <v>217</v>
      </c>
      <c r="D27" s="127" t="s">
        <v>217</v>
      </c>
      <c r="E27" s="49">
        <f t="shared" ref="E27:E29" si="14">3/4/100</f>
        <v>7.4999999999999997E-3</v>
      </c>
      <c r="F27" s="80">
        <f t="shared" si="12"/>
        <v>0</v>
      </c>
      <c r="G27" s="48">
        <f t="shared" si="13"/>
        <v>0</v>
      </c>
      <c r="J27" s="213"/>
      <c r="K27" s="214"/>
      <c r="L27" s="128"/>
      <c r="M27" s="211"/>
    </row>
    <row r="28" spans="1:13" ht="30">
      <c r="A28" s="105">
        <v>3</v>
      </c>
      <c r="B28" s="157" t="s">
        <v>87</v>
      </c>
      <c r="C28" s="127" t="s">
        <v>217</v>
      </c>
      <c r="D28" s="127" t="s">
        <v>217</v>
      </c>
      <c r="E28" s="49">
        <f t="shared" si="14"/>
        <v>7.4999999999999997E-3</v>
      </c>
      <c r="F28" s="80">
        <f t="shared" si="12"/>
        <v>0</v>
      </c>
      <c r="G28" s="48">
        <f t="shared" si="13"/>
        <v>0</v>
      </c>
      <c r="J28" s="213"/>
      <c r="K28" s="214"/>
      <c r="L28" s="128"/>
      <c r="M28" s="211"/>
    </row>
    <row r="29" spans="1:13" ht="60">
      <c r="A29" s="105">
        <v>4</v>
      </c>
      <c r="B29" s="157" t="s">
        <v>88</v>
      </c>
      <c r="C29" s="127" t="s">
        <v>217</v>
      </c>
      <c r="D29" s="127" t="s">
        <v>217</v>
      </c>
      <c r="E29" s="49">
        <f t="shared" si="14"/>
        <v>7.4999999999999997E-3</v>
      </c>
      <c r="F29" s="80">
        <f t="shared" si="12"/>
        <v>0</v>
      </c>
      <c r="G29" s="48">
        <f t="shared" si="13"/>
        <v>0</v>
      </c>
      <c r="J29" s="213"/>
      <c r="K29" s="214"/>
      <c r="L29" s="128"/>
      <c r="M29" s="212"/>
    </row>
    <row r="30" spans="1:13">
      <c r="A30" s="105" t="s">
        <v>0</v>
      </c>
      <c r="B30" s="35"/>
      <c r="C30" s="217" t="s">
        <v>246</v>
      </c>
      <c r="D30" s="218"/>
      <c r="E30" s="52">
        <f>SUM(E26:E29)</f>
        <v>0.03</v>
      </c>
      <c r="F30" s="122">
        <f>SUM(F26:F29)</f>
        <v>0</v>
      </c>
      <c r="G30" s="122">
        <f>SUM(G26:G29)</f>
        <v>0</v>
      </c>
      <c r="H30" s="1" t="s">
        <v>247</v>
      </c>
      <c r="I30" s="1"/>
      <c r="J30" s="128"/>
      <c r="K30" s="128"/>
      <c r="L30" s="128"/>
      <c r="M30" s="128"/>
    </row>
    <row r="31" spans="1:13" ht="45">
      <c r="A31" s="106" t="s">
        <v>8</v>
      </c>
      <c r="B31" s="30" t="s">
        <v>89</v>
      </c>
      <c r="F31" s="137"/>
      <c r="H31" s="61"/>
      <c r="I31" s="73" t="s">
        <v>8</v>
      </c>
      <c r="J31" s="215"/>
      <c r="K31" s="215"/>
      <c r="L31" s="128"/>
      <c r="M31" s="207"/>
    </row>
    <row r="32" spans="1:13" ht="30">
      <c r="A32" s="105">
        <v>1</v>
      </c>
      <c r="B32" s="157" t="s">
        <v>90</v>
      </c>
      <c r="C32" s="127" t="s">
        <v>217</v>
      </c>
      <c r="D32" s="127" t="s">
        <v>217</v>
      </c>
      <c r="E32" s="49">
        <f>2/3/100</f>
        <v>6.6666666666666662E-3</v>
      </c>
      <c r="F32" s="80">
        <f t="shared" ref="F32:F34" si="15">IF(C32="0 - netaikoma",0*E32,IF(C32="1 -  planuota, bet  neįgyvendinta",1*E32/3,IF(C32="2 - dalinai įgyvendinta",2*E32/3,E32)))</f>
        <v>0</v>
      </c>
      <c r="G32" s="48">
        <f t="shared" ref="G32:G34" si="16">IF(D32="0 - netaikoma",0*$E32,IF(D32="1 -  planuota, bet  neįgyvendinta",1*$E32/3,IF(D32="2 - dalinai įgyvendinta",2*$E32/3,$E32)))</f>
        <v>0</v>
      </c>
      <c r="J32" s="215"/>
      <c r="K32" s="215"/>
      <c r="L32" s="128"/>
      <c r="M32" s="208"/>
    </row>
    <row r="33" spans="1:13" ht="33.75" customHeight="1">
      <c r="A33" s="105">
        <v>2</v>
      </c>
      <c r="B33" s="157" t="s">
        <v>91</v>
      </c>
      <c r="C33" s="127" t="s">
        <v>217</v>
      </c>
      <c r="D33" s="127" t="s">
        <v>217</v>
      </c>
      <c r="E33" s="49">
        <f t="shared" ref="E33:E34" si="17">2/3/100</f>
        <v>6.6666666666666662E-3</v>
      </c>
      <c r="F33" s="80">
        <f t="shared" si="15"/>
        <v>0</v>
      </c>
      <c r="G33" s="48">
        <f t="shared" si="16"/>
        <v>0</v>
      </c>
      <c r="J33" s="215"/>
      <c r="K33" s="215"/>
      <c r="L33" s="128"/>
      <c r="M33" s="208"/>
    </row>
    <row r="34" spans="1:13" ht="75">
      <c r="A34" s="105">
        <v>3</v>
      </c>
      <c r="B34" s="157" t="s">
        <v>92</v>
      </c>
      <c r="C34" s="127" t="s">
        <v>217</v>
      </c>
      <c r="D34" s="127" t="s">
        <v>217</v>
      </c>
      <c r="E34" s="49">
        <f t="shared" si="17"/>
        <v>6.6666666666666662E-3</v>
      </c>
      <c r="F34" s="80">
        <f t="shared" si="15"/>
        <v>0</v>
      </c>
      <c r="G34" s="48">
        <f t="shared" si="16"/>
        <v>0</v>
      </c>
      <c r="J34" s="215"/>
      <c r="K34" s="215"/>
      <c r="L34" s="128"/>
      <c r="M34" s="209"/>
    </row>
    <row r="35" spans="1:13">
      <c r="A35" s="105" t="s">
        <v>0</v>
      </c>
      <c r="B35" s="57"/>
      <c r="C35" s="217" t="s">
        <v>248</v>
      </c>
      <c r="D35" s="218"/>
      <c r="E35" s="71">
        <f>SUM(E32:E34)</f>
        <v>1.9999999999999997E-2</v>
      </c>
      <c r="F35" s="134">
        <f>SUM(F32:F34)</f>
        <v>0</v>
      </c>
      <c r="G35" s="134">
        <f>SUM(G32:G34)</f>
        <v>0</v>
      </c>
      <c r="H35" s="1" t="s">
        <v>241</v>
      </c>
      <c r="I35" s="1"/>
      <c r="J35" s="128"/>
      <c r="K35" s="128"/>
      <c r="L35" s="128"/>
      <c r="M35" s="128"/>
    </row>
    <row r="36" spans="1:13" ht="45">
      <c r="A36" s="106" t="s">
        <v>9</v>
      </c>
      <c r="B36" s="60" t="s">
        <v>93</v>
      </c>
      <c r="C36" s="61"/>
      <c r="D36" s="61"/>
      <c r="E36" s="62"/>
      <c r="F36" s="139"/>
      <c r="G36" s="62"/>
      <c r="H36" s="61"/>
      <c r="I36" s="63" t="s">
        <v>9</v>
      </c>
      <c r="J36" s="215"/>
      <c r="K36" s="215"/>
      <c r="L36" s="128"/>
      <c r="M36" s="207"/>
    </row>
    <row r="37" spans="1:13" ht="60">
      <c r="A37" s="105">
        <v>1</v>
      </c>
      <c r="B37" s="157" t="s">
        <v>94</v>
      </c>
      <c r="C37" s="127" t="s">
        <v>217</v>
      </c>
      <c r="D37" s="127" t="s">
        <v>217</v>
      </c>
      <c r="E37" s="49">
        <f>1/3/100</f>
        <v>3.3333333333333331E-3</v>
      </c>
      <c r="F37" s="80">
        <f t="shared" ref="F37:F39" si="18">IF(C37="0 - netaikoma",0*E37,IF(C37="1 -  planuota, bet  neįgyvendinta",1*E37/3,IF(C37="2 - dalinai įgyvendinta",2*E37/3,E37)))</f>
        <v>0</v>
      </c>
      <c r="G37" s="48">
        <f t="shared" ref="G37:G39" si="19">IF(D37="0 - netaikoma",0*$E37,IF(D37="1 -  planuota, bet  neįgyvendinta",1*$E37/3,IF(D37="2 - dalinai įgyvendinta",2*$E37/3,$E37)))</f>
        <v>0</v>
      </c>
      <c r="H37" s="28"/>
      <c r="I37" s="28"/>
      <c r="J37" s="215"/>
      <c r="K37" s="215"/>
      <c r="L37" s="128"/>
      <c r="M37" s="208"/>
    </row>
    <row r="38" spans="1:13" ht="30">
      <c r="A38" s="105">
        <v>2</v>
      </c>
      <c r="B38" s="157" t="s">
        <v>95</v>
      </c>
      <c r="C38" s="127" t="s">
        <v>217</v>
      </c>
      <c r="D38" s="127" t="s">
        <v>217</v>
      </c>
      <c r="E38" s="49">
        <f t="shared" ref="E38:E39" si="20">1/3/100</f>
        <v>3.3333333333333331E-3</v>
      </c>
      <c r="F38" s="80">
        <f t="shared" si="18"/>
        <v>0</v>
      </c>
      <c r="G38" s="48">
        <f t="shared" si="19"/>
        <v>0</v>
      </c>
      <c r="H38" s="28"/>
      <c r="I38" s="28"/>
      <c r="J38" s="215"/>
      <c r="K38" s="215"/>
      <c r="L38" s="128"/>
      <c r="M38" s="208"/>
    </row>
    <row r="39" spans="1:13" ht="60">
      <c r="A39" s="105">
        <v>3</v>
      </c>
      <c r="B39" s="157" t="s">
        <v>96</v>
      </c>
      <c r="C39" s="127" t="s">
        <v>217</v>
      </c>
      <c r="D39" s="127" t="s">
        <v>217</v>
      </c>
      <c r="E39" s="49">
        <f t="shared" si="20"/>
        <v>3.3333333333333331E-3</v>
      </c>
      <c r="F39" s="80">
        <f t="shared" si="18"/>
        <v>0</v>
      </c>
      <c r="G39" s="48">
        <f t="shared" si="19"/>
        <v>0</v>
      </c>
      <c r="H39" s="28"/>
      <c r="I39" s="28"/>
      <c r="J39" s="215"/>
      <c r="K39" s="215"/>
      <c r="L39" s="128"/>
      <c r="M39" s="209"/>
    </row>
    <row r="40" spans="1:13">
      <c r="A40" s="105" t="s">
        <v>0</v>
      </c>
      <c r="B40" s="57"/>
      <c r="C40" s="217" t="s">
        <v>249</v>
      </c>
      <c r="D40" s="218"/>
      <c r="E40" s="71">
        <f>SUM(E37:E39)</f>
        <v>9.9999999999999985E-3</v>
      </c>
      <c r="F40" s="134">
        <f>SUM(F37:F39)</f>
        <v>0</v>
      </c>
      <c r="G40" s="134">
        <f>SUM(G37:G39)</f>
        <v>0</v>
      </c>
      <c r="H40" s="1" t="s">
        <v>240</v>
      </c>
      <c r="I40" s="1"/>
      <c r="J40" s="128"/>
      <c r="K40" s="128"/>
      <c r="L40" s="128"/>
      <c r="M40" s="128"/>
    </row>
    <row r="41" spans="1:13" ht="60">
      <c r="A41" s="106" t="s">
        <v>10</v>
      </c>
      <c r="B41" s="60" t="s">
        <v>97</v>
      </c>
      <c r="C41" s="61"/>
      <c r="D41" s="61"/>
      <c r="E41" s="62"/>
      <c r="F41" s="139"/>
      <c r="G41" s="62"/>
      <c r="H41" s="61"/>
      <c r="I41" s="63" t="s">
        <v>10</v>
      </c>
      <c r="J41" s="215"/>
      <c r="K41" s="215"/>
      <c r="L41" s="128"/>
      <c r="M41" s="207"/>
    </row>
    <row r="42" spans="1:13" ht="78" customHeight="1">
      <c r="A42" s="105">
        <v>1</v>
      </c>
      <c r="B42" s="157" t="s">
        <v>98</v>
      </c>
      <c r="C42" s="127" t="s">
        <v>217</v>
      </c>
      <c r="D42" s="127" t="s">
        <v>217</v>
      </c>
      <c r="E42" s="49">
        <f>2/3/100</f>
        <v>6.6666666666666662E-3</v>
      </c>
      <c r="F42" s="80">
        <f t="shared" ref="F42:F44" si="21">IF(C42="0 - netaikoma",0*E42,IF(C42="1 -  planuota, bet  neįgyvendinta",1*E42/3,IF(C42="2 - dalinai įgyvendinta",2*E42/3,E42)))</f>
        <v>0</v>
      </c>
      <c r="G42" s="48">
        <f t="shared" ref="G42:G44" si="22">IF(D42="0 - netaikoma",0*$E42,IF(D42="1 -  planuota, bet  neįgyvendinta",1*$E42/3,IF(D42="2 - dalinai įgyvendinta",2*$E42/3,$E42)))</f>
        <v>0</v>
      </c>
      <c r="J42" s="215"/>
      <c r="K42" s="215"/>
      <c r="L42" s="128"/>
      <c r="M42" s="208"/>
    </row>
    <row r="43" spans="1:13" ht="60">
      <c r="A43" s="105">
        <v>2</v>
      </c>
      <c r="B43" s="157" t="s">
        <v>99</v>
      </c>
      <c r="C43" s="127" t="s">
        <v>217</v>
      </c>
      <c r="D43" s="127" t="s">
        <v>217</v>
      </c>
      <c r="E43" s="49">
        <f t="shared" ref="E43:E44" si="23">2/3/100</f>
        <v>6.6666666666666662E-3</v>
      </c>
      <c r="F43" s="80">
        <f t="shared" si="21"/>
        <v>0</v>
      </c>
      <c r="G43" s="48">
        <f t="shared" si="22"/>
        <v>0</v>
      </c>
      <c r="J43" s="215"/>
      <c r="K43" s="215"/>
      <c r="L43" s="128"/>
      <c r="M43" s="208"/>
    </row>
    <row r="44" spans="1:13" ht="30">
      <c r="A44" s="105">
        <v>3</v>
      </c>
      <c r="B44" s="157" t="s">
        <v>100</v>
      </c>
      <c r="C44" s="127" t="s">
        <v>217</v>
      </c>
      <c r="D44" s="127" t="s">
        <v>217</v>
      </c>
      <c r="E44" s="49">
        <f t="shared" si="23"/>
        <v>6.6666666666666662E-3</v>
      </c>
      <c r="F44" s="80">
        <f t="shared" si="21"/>
        <v>0</v>
      </c>
      <c r="G44" s="48">
        <f t="shared" si="22"/>
        <v>0</v>
      </c>
      <c r="J44" s="215"/>
      <c r="K44" s="215"/>
      <c r="L44" s="128"/>
      <c r="M44" s="209"/>
    </row>
    <row r="45" spans="1:13">
      <c r="A45" s="105" t="s">
        <v>0</v>
      </c>
      <c r="B45" s="57"/>
      <c r="C45" s="217" t="s">
        <v>250</v>
      </c>
      <c r="D45" s="218"/>
      <c r="E45" s="71">
        <f>SUM(E42:E44)</f>
        <v>1.9999999999999997E-2</v>
      </c>
      <c r="F45" s="134">
        <f>SUM(F42:F44)</f>
        <v>0</v>
      </c>
      <c r="G45" s="134">
        <f>SUM(G42:G44)</f>
        <v>0</v>
      </c>
      <c r="H45" s="1" t="s">
        <v>241</v>
      </c>
      <c r="I45" s="1"/>
      <c r="J45" s="128"/>
      <c r="K45" s="128"/>
      <c r="L45" s="128"/>
      <c r="M45" s="128"/>
    </row>
    <row r="46" spans="1:13" ht="45">
      <c r="A46" s="106" t="s">
        <v>11</v>
      </c>
      <c r="B46" s="60" t="s">
        <v>101</v>
      </c>
      <c r="C46" s="61"/>
      <c r="D46" s="61"/>
      <c r="E46" s="62"/>
      <c r="F46" s="139"/>
      <c r="G46" s="62"/>
      <c r="H46" s="61"/>
      <c r="I46" s="63" t="s">
        <v>11</v>
      </c>
      <c r="J46" s="215"/>
      <c r="K46" s="215"/>
      <c r="L46" s="128"/>
      <c r="M46" s="207"/>
    </row>
    <row r="47" spans="1:13" ht="66" customHeight="1">
      <c r="A47" s="105">
        <v>1</v>
      </c>
      <c r="B47" s="157" t="s">
        <v>102</v>
      </c>
      <c r="C47" s="127" t="s">
        <v>217</v>
      </c>
      <c r="D47" s="127" t="s">
        <v>217</v>
      </c>
      <c r="E47" s="49">
        <f>1/3/100</f>
        <v>3.3333333333333331E-3</v>
      </c>
      <c r="F47" s="80">
        <f t="shared" ref="F47:F49" si="24">IF(C47="0 - netaikoma",0*E47,IF(C47="1 -  planuota, bet  neįgyvendinta",1*E47/3,IF(C47="2 - dalinai įgyvendinta",2*E47/3,E47)))</f>
        <v>0</v>
      </c>
      <c r="G47" s="48">
        <f t="shared" ref="G47:G49" si="25">IF(D47="0 - netaikoma",0*$E47,IF(D47="1 -  planuota, bet  neįgyvendinta",1*$E47/3,IF(D47="2 - dalinai įgyvendinta",2*$E47/3,$E47)))</f>
        <v>0</v>
      </c>
      <c r="H47" s="28"/>
      <c r="I47" s="28"/>
      <c r="J47" s="215"/>
      <c r="K47" s="215"/>
      <c r="L47" s="128"/>
      <c r="M47" s="208"/>
    </row>
    <row r="48" spans="1:13" ht="31.5" customHeight="1">
      <c r="A48" s="105">
        <v>2</v>
      </c>
      <c r="B48" s="157" t="s">
        <v>103</v>
      </c>
      <c r="C48" s="127" t="s">
        <v>217</v>
      </c>
      <c r="D48" s="127" t="s">
        <v>217</v>
      </c>
      <c r="E48" s="49">
        <f t="shared" ref="E48:E49" si="26">1/3/100</f>
        <v>3.3333333333333331E-3</v>
      </c>
      <c r="F48" s="80">
        <f t="shared" si="24"/>
        <v>0</v>
      </c>
      <c r="G48" s="48">
        <f t="shared" si="25"/>
        <v>0</v>
      </c>
      <c r="H48" s="28"/>
      <c r="I48" s="28"/>
      <c r="J48" s="215"/>
      <c r="K48" s="215"/>
      <c r="L48" s="128"/>
      <c r="M48" s="208"/>
    </row>
    <row r="49" spans="1:15" ht="33" customHeight="1">
      <c r="A49" s="105">
        <v>3</v>
      </c>
      <c r="B49" s="157" t="s">
        <v>104</v>
      </c>
      <c r="C49" s="127" t="s">
        <v>217</v>
      </c>
      <c r="D49" s="127" t="s">
        <v>217</v>
      </c>
      <c r="E49" s="49">
        <f t="shared" si="26"/>
        <v>3.3333333333333331E-3</v>
      </c>
      <c r="F49" s="80">
        <f t="shared" si="24"/>
        <v>0</v>
      </c>
      <c r="G49" s="48">
        <f t="shared" si="25"/>
        <v>0</v>
      </c>
      <c r="H49" s="28"/>
      <c r="I49" s="28"/>
      <c r="J49" s="215"/>
      <c r="K49" s="215"/>
      <c r="L49" s="128"/>
      <c r="M49" s="209"/>
      <c r="O49" s="25"/>
    </row>
    <row r="50" spans="1:15">
      <c r="A50" s="105" t="s">
        <v>0</v>
      </c>
      <c r="B50" s="57"/>
      <c r="C50" s="217" t="s">
        <v>251</v>
      </c>
      <c r="D50" s="218"/>
      <c r="E50" s="71">
        <f>SUM(E47:E49)</f>
        <v>9.9999999999999985E-3</v>
      </c>
      <c r="F50" s="134">
        <f>SUM(F47:F49)</f>
        <v>0</v>
      </c>
      <c r="G50" s="134">
        <f>SUM(G47:G49)</f>
        <v>0</v>
      </c>
      <c r="H50" s="1" t="s">
        <v>240</v>
      </c>
      <c r="I50" s="1"/>
      <c r="J50" s="128"/>
      <c r="K50" s="128"/>
      <c r="L50" s="128"/>
      <c r="M50" s="128"/>
    </row>
    <row r="51" spans="1:15" ht="60">
      <c r="A51" s="106" t="s">
        <v>12</v>
      </c>
      <c r="B51" s="60" t="s">
        <v>105</v>
      </c>
      <c r="C51" s="61"/>
      <c r="D51" s="61"/>
      <c r="E51" s="62"/>
      <c r="F51" s="139"/>
      <c r="G51" s="62"/>
      <c r="H51" s="61"/>
      <c r="I51" s="63" t="s">
        <v>12</v>
      </c>
      <c r="J51" s="215"/>
      <c r="K51" s="215"/>
      <c r="L51" s="128"/>
      <c r="M51" s="207"/>
    </row>
    <row r="52" spans="1:15" ht="61.5" customHeight="1">
      <c r="A52" s="105">
        <v>1</v>
      </c>
      <c r="B52" s="157" t="s">
        <v>106</v>
      </c>
      <c r="C52" s="127" t="s">
        <v>217</v>
      </c>
      <c r="D52" s="127" t="s">
        <v>217</v>
      </c>
      <c r="E52" s="49">
        <f>1/3/100</f>
        <v>3.3333333333333331E-3</v>
      </c>
      <c r="F52" s="80">
        <f t="shared" ref="F52:F54" si="27">IF(C52="0 - netaikoma",0*E52,IF(C52="1 -  planuota, bet  neįgyvendinta",1*E52/3,IF(C52="2 - dalinai įgyvendinta",2*E52/3,E52)))</f>
        <v>0</v>
      </c>
      <c r="G52" s="48">
        <f t="shared" ref="G52:G54" si="28">IF(D52="0 - netaikoma",0*$E52,IF(D52="1 -  planuota, bet  neįgyvendinta",1*$E52/3,IF(D52="2 - dalinai įgyvendinta",2*$E52/3,$E52)))</f>
        <v>0</v>
      </c>
      <c r="J52" s="215"/>
      <c r="K52" s="215"/>
      <c r="L52" s="128"/>
      <c r="M52" s="208"/>
    </row>
    <row r="53" spans="1:15" ht="48" customHeight="1">
      <c r="A53" s="105">
        <v>2</v>
      </c>
      <c r="B53" s="157" t="s">
        <v>107</v>
      </c>
      <c r="C53" s="127" t="s">
        <v>217</v>
      </c>
      <c r="D53" s="127" t="s">
        <v>217</v>
      </c>
      <c r="E53" s="49">
        <f t="shared" ref="E53:E54" si="29">1/3/100</f>
        <v>3.3333333333333331E-3</v>
      </c>
      <c r="F53" s="80">
        <f t="shared" si="27"/>
        <v>0</v>
      </c>
      <c r="G53" s="48">
        <f t="shared" si="28"/>
        <v>0</v>
      </c>
      <c r="J53" s="215"/>
      <c r="K53" s="215"/>
      <c r="L53" s="128"/>
      <c r="M53" s="208"/>
    </row>
    <row r="54" spans="1:15" ht="48" customHeight="1">
      <c r="A54" s="105">
        <v>3</v>
      </c>
      <c r="B54" s="157" t="s">
        <v>108</v>
      </c>
      <c r="C54" s="127" t="s">
        <v>217</v>
      </c>
      <c r="D54" s="127" t="s">
        <v>217</v>
      </c>
      <c r="E54" s="49">
        <f t="shared" si="29"/>
        <v>3.3333333333333331E-3</v>
      </c>
      <c r="F54" s="80">
        <f t="shared" si="27"/>
        <v>0</v>
      </c>
      <c r="G54" s="48">
        <f t="shared" si="28"/>
        <v>0</v>
      </c>
      <c r="J54" s="215"/>
      <c r="K54" s="215"/>
      <c r="L54" s="128"/>
      <c r="M54" s="209"/>
    </row>
    <row r="55" spans="1:15" ht="15.75" thickBot="1">
      <c r="A55" s="105" t="s">
        <v>0</v>
      </c>
      <c r="B55" s="35"/>
      <c r="C55" s="217" t="s">
        <v>252</v>
      </c>
      <c r="D55" s="218"/>
      <c r="E55" s="51">
        <f>SUM(E52:E54)</f>
        <v>9.9999999999999985E-3</v>
      </c>
      <c r="F55" s="122">
        <f>SUM(F52:F54)</f>
        <v>0</v>
      </c>
      <c r="G55" s="122">
        <f>SUM(G52:G54)</f>
        <v>0</v>
      </c>
      <c r="H55" s="1" t="s">
        <v>253</v>
      </c>
      <c r="I55" s="1"/>
    </row>
    <row r="56" spans="1:15" ht="15.75" thickBot="1">
      <c r="C56" s="219" t="s">
        <v>109</v>
      </c>
      <c r="D56" s="220"/>
      <c r="E56" s="53">
        <f>SUM(E9,E14,E19,E24,E30,E35,E40,E45,E50,E55)</f>
        <v>0.16</v>
      </c>
      <c r="F56" s="53">
        <f>SUM(F9,F14,F19,F24,F30,F35,F40,F45,F50,F55)</f>
        <v>5.8666666666666659E-2</v>
      </c>
      <c r="G56" s="53">
        <f>SUM(G9,G14,G19,G24,G30,G35,G40,G45,G50,G55)</f>
        <v>3.4222222222222223E-2</v>
      </c>
      <c r="I56" s="117">
        <f>SUM(I9,I14,I19,I24,I30,I35,I40,I45,I50,I55)</f>
        <v>0</v>
      </c>
    </row>
    <row r="57" spans="1:15">
      <c r="C57" s="221" t="s">
        <v>110</v>
      </c>
      <c r="D57" s="221"/>
      <c r="E57" s="33">
        <v>16</v>
      </c>
      <c r="F57" s="33">
        <v>16</v>
      </c>
      <c r="G57" s="33">
        <v>16</v>
      </c>
    </row>
    <row r="58" spans="1:15" customFormat="1" ht="63.75" customHeight="1">
      <c r="A58" s="205" t="s">
        <v>43</v>
      </c>
      <c r="B58" s="205"/>
      <c r="C58" s="206" t="s">
        <v>111</v>
      </c>
      <c r="D58" s="206"/>
      <c r="E58" s="206"/>
      <c r="F58" s="206"/>
      <c r="G58" s="206"/>
      <c r="H58" s="206"/>
      <c r="I58" s="102"/>
      <c r="J58" s="46"/>
      <c r="K58" s="46"/>
      <c r="M58" s="46"/>
    </row>
    <row r="59" spans="1:15" customFormat="1" ht="32.25" hidden="1" customHeight="1">
      <c r="A59" s="205" t="s">
        <v>26</v>
      </c>
      <c r="B59" s="205"/>
      <c r="C59" s="206" t="s">
        <v>27</v>
      </c>
      <c r="D59" s="206"/>
      <c r="E59" s="206"/>
      <c r="F59" s="206"/>
      <c r="G59" s="206"/>
      <c r="H59" s="206"/>
      <c r="I59" s="78"/>
      <c r="J59" s="46"/>
      <c r="K59" s="46"/>
      <c r="M59" s="46"/>
    </row>
  </sheetData>
  <sheetProtection password="C7FA" sheet="1" objects="1" scenarios="1" formatRows="0"/>
  <mergeCells count="46">
    <mergeCell ref="A58:B58"/>
    <mergeCell ref="C58:H58"/>
    <mergeCell ref="C35:D35"/>
    <mergeCell ref="C40:D40"/>
    <mergeCell ref="C45:D45"/>
    <mergeCell ref="C50:D50"/>
    <mergeCell ref="C55:D55"/>
    <mergeCell ref="C56:D56"/>
    <mergeCell ref="C57:D57"/>
    <mergeCell ref="C9:D9"/>
    <mergeCell ref="C14:D14"/>
    <mergeCell ref="C19:D19"/>
    <mergeCell ref="C24:D24"/>
    <mergeCell ref="C30:D30"/>
    <mergeCell ref="J41:J44"/>
    <mergeCell ref="K41:K44"/>
    <mergeCell ref="J46:J49"/>
    <mergeCell ref="K46:K49"/>
    <mergeCell ref="J51:J54"/>
    <mergeCell ref="K51:K54"/>
    <mergeCell ref="J10:J13"/>
    <mergeCell ref="J3:J8"/>
    <mergeCell ref="K3:K8"/>
    <mergeCell ref="K10:K13"/>
    <mergeCell ref="J36:J39"/>
    <mergeCell ref="K36:K39"/>
    <mergeCell ref="J15:J18"/>
    <mergeCell ref="K15:K18"/>
    <mergeCell ref="J20:J23"/>
    <mergeCell ref="K20:K23"/>
    <mergeCell ref="A59:B59"/>
    <mergeCell ref="C59:H59"/>
    <mergeCell ref="M3:M8"/>
    <mergeCell ref="M10:M13"/>
    <mergeCell ref="M15:M18"/>
    <mergeCell ref="M20:M23"/>
    <mergeCell ref="M25:M29"/>
    <mergeCell ref="M31:M34"/>
    <mergeCell ref="M36:M39"/>
    <mergeCell ref="M41:M44"/>
    <mergeCell ref="M46:M49"/>
    <mergeCell ref="M51:M54"/>
    <mergeCell ref="J25:J29"/>
    <mergeCell ref="K25:K29"/>
    <mergeCell ref="J31:J34"/>
    <mergeCell ref="K31:K34"/>
  </mergeCells>
  <phoneticPr fontId="6" type="noConversion"/>
  <dataValidations count="1">
    <dataValidation type="list" allowBlank="1" showInputMessage="1" showErrorMessage="1" sqref="C4:D8 C11:D13 C16:D18 C21:D23 C26:D29 C32:D34 C37:D39 C42:D44 C47:D49 C52:D5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gali būti naudojamas vadovaujantis kūrybinių bendrijų licencija
CC BY-NC-ND 3.0&amp;R&amp;G</oddFooter>
  </headerFooter>
  <rowBreaks count="2" manualBreakCount="2">
    <brk id="24" max="16383" man="1"/>
    <brk id="50" max="16383" man="1"/>
  </rowBreaks>
  <drawing r:id="rId2"/>
  <legacyDrawingHF r:id="rId3"/>
</worksheet>
</file>

<file path=xl/worksheets/sheet3.xml><?xml version="1.0" encoding="utf-8"?>
<worksheet xmlns="http://schemas.openxmlformats.org/spreadsheetml/2006/main" xmlns:r="http://schemas.openxmlformats.org/officeDocument/2006/relationships">
  <dimension ref="A3:V8"/>
  <sheetViews>
    <sheetView workbookViewId="0">
      <selection activeCell="B8" sqref="B8"/>
    </sheetView>
  </sheetViews>
  <sheetFormatPr defaultRowHeight="15"/>
  <cols>
    <col min="1" max="1" width="19.85546875" customWidth="1"/>
    <col min="12" max="12" width="7.42578125" customWidth="1"/>
    <col min="13" max="14" width="7" customWidth="1"/>
  </cols>
  <sheetData>
    <row r="3" spans="1:22" ht="15" customHeight="1">
      <c r="A3" s="222" t="s">
        <v>238</v>
      </c>
      <c r="B3" s="222"/>
      <c r="C3" s="222"/>
      <c r="D3" s="222"/>
      <c r="E3" s="222"/>
      <c r="F3" s="222"/>
      <c r="G3" s="222"/>
      <c r="H3" s="222"/>
      <c r="I3" s="222"/>
      <c r="J3" s="222"/>
      <c r="K3" s="222"/>
      <c r="L3" s="222"/>
      <c r="M3" s="222"/>
      <c r="N3" s="222"/>
      <c r="O3" s="161"/>
      <c r="P3" s="161"/>
      <c r="Q3" s="161"/>
      <c r="R3" s="161"/>
      <c r="S3" s="161"/>
      <c r="T3" s="161"/>
      <c r="U3" s="161"/>
      <c r="V3" s="161"/>
    </row>
    <row r="4" spans="1:22" ht="30" customHeight="1">
      <c r="A4" s="222"/>
      <c r="B4" s="222"/>
      <c r="C4" s="222"/>
      <c r="D4" s="222"/>
      <c r="E4" s="222"/>
      <c r="F4" s="222"/>
      <c r="G4" s="222"/>
      <c r="H4" s="222"/>
      <c r="I4" s="222"/>
      <c r="J4" s="222"/>
      <c r="K4" s="222"/>
      <c r="L4" s="222"/>
      <c r="M4" s="222"/>
      <c r="N4" s="222"/>
    </row>
    <row r="5" spans="1:22" s="44" customFormat="1" ht="19.5" customHeight="1">
      <c r="A5" s="149"/>
      <c r="B5" s="149"/>
      <c r="C5" s="149"/>
      <c r="D5" s="149"/>
      <c r="E5" s="149"/>
      <c r="F5" s="149"/>
      <c r="G5" s="149"/>
      <c r="H5" s="149"/>
      <c r="I5" s="149"/>
      <c r="J5" s="149"/>
      <c r="K5" s="149"/>
      <c r="L5" s="149"/>
      <c r="M5" s="149"/>
      <c r="N5" s="149"/>
    </row>
    <row r="6" spans="1:22">
      <c r="B6" s="56" t="s">
        <v>112</v>
      </c>
    </row>
    <row r="7" spans="1:22">
      <c r="A7" t="s">
        <v>113</v>
      </c>
      <c r="B7" s="120">
        <v>10</v>
      </c>
    </row>
    <row r="8" spans="1:22">
      <c r="A8" t="s">
        <v>237</v>
      </c>
      <c r="B8" s="121">
        <v>100</v>
      </c>
    </row>
  </sheetData>
  <sheetProtection password="C7FA" sheet="1" objects="1" scenarios="1"/>
  <mergeCells count="1">
    <mergeCell ref="A3:N4"/>
  </mergeCells>
  <phoneticPr fontId="6" type="noConversion"/>
  <hyperlinks>
    <hyperlink ref="A3:N4" r:id="rId1" display="The quality of application of TEL at Curriculum level at an organization is measured using a separate grid with quality criteria for self-assessment and case development at curriculum/course level, which can be provided by REVIVE VET partners or accessibl"/>
  </hyperlinks>
  <pageMargins left="0.70866141732283472" right="0.51181102362204722"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dimension ref="A1:M49"/>
  <sheetViews>
    <sheetView zoomScaleNormal="100" workbookViewId="0">
      <selection activeCell="C48" sqref="C48:D48"/>
    </sheetView>
  </sheetViews>
  <sheetFormatPr defaultColWidth="34.5703125" defaultRowHeight="15"/>
  <cols>
    <col min="1" max="1" width="4.140625" style="25" customWidth="1"/>
    <col min="2" max="2" width="40.42578125" style="40" customWidth="1"/>
    <col min="3" max="3" width="18.140625" style="25" customWidth="1"/>
    <col min="4" max="4" width="21" style="25" customWidth="1"/>
    <col min="5" max="5" width="8.7109375" style="33" hidden="1" customWidth="1"/>
    <col min="6" max="7" width="11.7109375" style="33" customWidth="1"/>
    <col min="8" max="8" width="9" style="25" customWidth="1"/>
    <col min="9" max="9" width="4.5703125" style="25" customWidth="1"/>
    <col min="10" max="10" width="30.5703125" style="25" customWidth="1"/>
    <col min="11" max="11" width="24.42578125" style="25" customWidth="1"/>
    <col min="12" max="12" width="16.42578125" style="25" hidden="1" customWidth="1"/>
    <col min="13" max="13" width="32.85546875" style="25" customWidth="1"/>
    <col min="14" max="14" width="3" style="25" bestFit="1" customWidth="1"/>
    <col min="15" max="16384" width="34.5703125" style="25"/>
  </cols>
  <sheetData>
    <row r="1" spans="1:13">
      <c r="A1" s="15" t="s">
        <v>114</v>
      </c>
      <c r="B1" s="23"/>
      <c r="C1" s="23"/>
      <c r="D1" s="23"/>
      <c r="E1" s="23"/>
      <c r="F1" s="23"/>
      <c r="G1" s="23"/>
      <c r="H1" s="23"/>
      <c r="I1" s="23"/>
      <c r="J1" s="23"/>
      <c r="K1" s="23"/>
      <c r="L1" s="23"/>
      <c r="M1" s="23"/>
    </row>
    <row r="2" spans="1:13" s="28" customFormat="1" ht="78.75" customHeight="1">
      <c r="A2" s="26" t="s">
        <v>1</v>
      </c>
      <c r="B2" s="27" t="s">
        <v>115</v>
      </c>
      <c r="C2" s="113" t="s">
        <v>116</v>
      </c>
      <c r="D2" s="19" t="s">
        <v>232</v>
      </c>
      <c r="E2" s="20" t="s">
        <v>25</v>
      </c>
      <c r="F2" s="113" t="s">
        <v>233</v>
      </c>
      <c r="G2" s="19" t="s">
        <v>234</v>
      </c>
      <c r="H2" s="81"/>
      <c r="I2" s="76"/>
      <c r="J2" s="164" t="s">
        <v>64</v>
      </c>
      <c r="K2" s="165" t="s">
        <v>235</v>
      </c>
      <c r="M2" s="19" t="s">
        <v>236</v>
      </c>
    </row>
    <row r="3" spans="1:13" ht="45">
      <c r="A3" s="59" t="s">
        <v>13</v>
      </c>
      <c r="B3" s="82" t="s">
        <v>117</v>
      </c>
      <c r="C3" s="38"/>
      <c r="D3" s="32"/>
      <c r="I3" s="4" t="s">
        <v>13</v>
      </c>
      <c r="J3" s="207"/>
      <c r="K3" s="207"/>
      <c r="L3" s="128"/>
      <c r="M3" s="207"/>
    </row>
    <row r="4" spans="1:13" s="34" customFormat="1" ht="45">
      <c r="A4" s="34">
        <v>1</v>
      </c>
      <c r="B4" s="157" t="s">
        <v>118</v>
      </c>
      <c r="C4" s="127" t="s">
        <v>216</v>
      </c>
      <c r="D4" s="127" t="s">
        <v>216</v>
      </c>
      <c r="E4" s="49">
        <f>1/5/100</f>
        <v>2E-3</v>
      </c>
      <c r="F4" s="47">
        <f>IF(C4="0 - netaikoma",0*E4,IF(C4="1 -  planuota, bet  neįgyvendinta",1*E4/3,IF(C4="2 - dalinai įgyvendinta",2*E4/3,E4)))</f>
        <v>6.6666666666666664E-4</v>
      </c>
      <c r="G4" s="48">
        <f>IF(D4="0 - netaikoma",0*$E4,IF(D4="1 -  planuota, bet  neįgyvendinta",1*$E4/3,IF(D4="2 - dalinai įgyvendinta",2*$E4/3,$E4)))</f>
        <v>6.6666666666666664E-4</v>
      </c>
      <c r="J4" s="208"/>
      <c r="K4" s="208"/>
      <c r="L4" s="129" t="s">
        <v>217</v>
      </c>
      <c r="M4" s="208"/>
    </row>
    <row r="5" spans="1:13" s="34" customFormat="1" ht="45">
      <c r="A5" s="34">
        <v>2</v>
      </c>
      <c r="B5" s="157" t="s">
        <v>119</v>
      </c>
      <c r="C5" s="127" t="s">
        <v>219</v>
      </c>
      <c r="D5" s="127" t="s">
        <v>219</v>
      </c>
      <c r="E5" s="68">
        <f t="shared" ref="E5:E8" si="0">1/5/100</f>
        <v>2E-3</v>
      </c>
      <c r="F5" s="47">
        <f t="shared" ref="F5:F8" si="1">IF(C5="0 - netaikoma",0*E5,IF(C5="1 -  planuota, bet  neįgyvendinta",1*E5/3,IF(C5="2 - dalinai įgyvendinta",2*E5/3,E5)))</f>
        <v>2E-3</v>
      </c>
      <c r="G5" s="48">
        <f t="shared" ref="G5:G8" si="2">IF(D5="0 - netaikoma",0*$E5,IF(D5="1 -  planuota, bet  neįgyvendinta",1*$E5/3,IF(D5="2 - dalinai įgyvendinta",2*$E5/3,$E5)))</f>
        <v>2E-3</v>
      </c>
      <c r="J5" s="208"/>
      <c r="K5" s="208"/>
      <c r="L5" s="129" t="s">
        <v>216</v>
      </c>
      <c r="M5" s="208"/>
    </row>
    <row r="6" spans="1:13" s="34" customFormat="1" ht="45">
      <c r="A6" s="34">
        <v>3</v>
      </c>
      <c r="B6" s="158" t="s">
        <v>120</v>
      </c>
      <c r="C6" s="127" t="s">
        <v>219</v>
      </c>
      <c r="D6" s="127" t="s">
        <v>219</v>
      </c>
      <c r="E6" s="68">
        <f t="shared" si="0"/>
        <v>2E-3</v>
      </c>
      <c r="F6" s="47">
        <f t="shared" si="1"/>
        <v>2E-3</v>
      </c>
      <c r="G6" s="48">
        <f t="shared" si="2"/>
        <v>2E-3</v>
      </c>
      <c r="J6" s="208"/>
      <c r="K6" s="208"/>
      <c r="L6" s="129" t="s">
        <v>218</v>
      </c>
      <c r="M6" s="208"/>
    </row>
    <row r="7" spans="1:13" s="34" customFormat="1" ht="45">
      <c r="A7" s="34">
        <v>4</v>
      </c>
      <c r="B7" s="157" t="s">
        <v>121</v>
      </c>
      <c r="C7" s="127" t="s">
        <v>219</v>
      </c>
      <c r="D7" s="127" t="s">
        <v>219</v>
      </c>
      <c r="E7" s="68">
        <f t="shared" si="0"/>
        <v>2E-3</v>
      </c>
      <c r="F7" s="47">
        <f t="shared" si="1"/>
        <v>2E-3</v>
      </c>
      <c r="G7" s="48">
        <f t="shared" si="2"/>
        <v>2E-3</v>
      </c>
      <c r="J7" s="208"/>
      <c r="K7" s="208"/>
      <c r="L7" s="129" t="s">
        <v>219</v>
      </c>
      <c r="M7" s="208"/>
    </row>
    <row r="8" spans="1:13" s="34" customFormat="1" ht="30">
      <c r="A8" s="34">
        <v>5</v>
      </c>
      <c r="B8" s="157" t="s">
        <v>122</v>
      </c>
      <c r="C8" s="127" t="s">
        <v>219</v>
      </c>
      <c r="D8" s="127" t="s">
        <v>219</v>
      </c>
      <c r="E8" s="68">
        <f t="shared" si="0"/>
        <v>2E-3</v>
      </c>
      <c r="F8" s="47">
        <f t="shared" si="1"/>
        <v>2E-3</v>
      </c>
      <c r="G8" s="48">
        <f t="shared" si="2"/>
        <v>2E-3</v>
      </c>
      <c r="J8" s="209"/>
      <c r="K8" s="209"/>
      <c r="L8" s="128"/>
      <c r="M8" s="209"/>
    </row>
    <row r="9" spans="1:13">
      <c r="A9" s="25" t="s">
        <v>0</v>
      </c>
      <c r="B9" s="35"/>
      <c r="C9" s="217" t="s">
        <v>239</v>
      </c>
      <c r="D9" s="218"/>
      <c r="E9" s="51">
        <f>SUM(E4:E8)</f>
        <v>0.01</v>
      </c>
      <c r="F9" s="122">
        <f>SUM(F4:F8)</f>
        <v>8.6666666666666663E-3</v>
      </c>
      <c r="G9" s="122">
        <f>SUM(G4:G8)</f>
        <v>8.6666666666666663E-3</v>
      </c>
      <c r="H9" s="74" t="s">
        <v>240</v>
      </c>
      <c r="I9" s="75"/>
      <c r="J9" s="128"/>
      <c r="K9" s="128"/>
      <c r="L9" s="128"/>
      <c r="M9" s="128"/>
    </row>
    <row r="10" spans="1:13" ht="30">
      <c r="A10" s="59" t="s">
        <v>14</v>
      </c>
      <c r="B10" s="30" t="s">
        <v>123</v>
      </c>
      <c r="I10" s="4" t="s">
        <v>14</v>
      </c>
      <c r="J10" s="215"/>
      <c r="K10" s="215"/>
      <c r="L10" s="141"/>
      <c r="M10" s="215"/>
    </row>
    <row r="11" spans="1:13" ht="30">
      <c r="A11" s="25">
        <v>1</v>
      </c>
      <c r="B11" s="21" t="s">
        <v>124</v>
      </c>
      <c r="C11" s="127" t="s">
        <v>219</v>
      </c>
      <c r="D11" s="127" t="s">
        <v>217</v>
      </c>
      <c r="E11" s="49">
        <f>2/3/100</f>
        <v>6.6666666666666662E-3</v>
      </c>
      <c r="F11" s="47">
        <f t="shared" ref="F11:F13" si="3">IF(C11="0 - netaikoma",0*E11,IF(C11="1 -  planuota, bet  neįgyvendinta",1*E11/3,IF(C11="2 - dalinai įgyvendinta",2*E11/3,E11)))</f>
        <v>6.6666666666666662E-3</v>
      </c>
      <c r="G11" s="48">
        <f t="shared" ref="G11:G13" si="4">IF(D11="0 - netaikoma",0*$E11,IF(D11="1 -  planuota, bet  neįgyvendinta",1*$E11/3,IF(D11="2 - dalinai įgyvendinta",2*$E11/3,$E11)))</f>
        <v>0</v>
      </c>
      <c r="J11" s="215"/>
      <c r="K11" s="215"/>
      <c r="L11" s="141"/>
      <c r="M11" s="215"/>
    </row>
    <row r="12" spans="1:13" ht="30">
      <c r="A12" s="25">
        <v>2</v>
      </c>
      <c r="B12" s="21" t="s">
        <v>125</v>
      </c>
      <c r="C12" s="127" t="s">
        <v>219</v>
      </c>
      <c r="D12" s="127" t="s">
        <v>216</v>
      </c>
      <c r="E12" s="68">
        <f t="shared" ref="E12:E13" si="5">2/3/100</f>
        <v>6.6666666666666662E-3</v>
      </c>
      <c r="F12" s="47">
        <f t="shared" si="3"/>
        <v>6.6666666666666662E-3</v>
      </c>
      <c r="G12" s="48">
        <f t="shared" si="4"/>
        <v>2.2222222222222222E-3</v>
      </c>
      <c r="J12" s="215"/>
      <c r="K12" s="215"/>
      <c r="L12" s="141"/>
      <c r="M12" s="215"/>
    </row>
    <row r="13" spans="1:13" ht="30">
      <c r="A13" s="25">
        <v>3</v>
      </c>
      <c r="B13" s="21" t="s">
        <v>126</v>
      </c>
      <c r="C13" s="127" t="s">
        <v>219</v>
      </c>
      <c r="D13" s="127" t="s">
        <v>217</v>
      </c>
      <c r="E13" s="68">
        <f t="shared" si="5"/>
        <v>6.6666666666666662E-3</v>
      </c>
      <c r="F13" s="47">
        <f t="shared" si="3"/>
        <v>6.6666666666666662E-3</v>
      </c>
      <c r="G13" s="48">
        <f t="shared" si="4"/>
        <v>0</v>
      </c>
      <c r="J13" s="215"/>
      <c r="K13" s="215"/>
      <c r="L13" s="141"/>
      <c r="M13" s="215"/>
    </row>
    <row r="14" spans="1:13">
      <c r="A14" s="25" t="s">
        <v>0</v>
      </c>
      <c r="B14" s="21"/>
      <c r="C14" s="217" t="s">
        <v>254</v>
      </c>
      <c r="D14" s="218"/>
      <c r="E14" s="122">
        <f>SUM(E11:E13)</f>
        <v>1.9999999999999997E-2</v>
      </c>
      <c r="F14" s="122">
        <f>SUM(F11:F13)</f>
        <v>1.9999999999999997E-2</v>
      </c>
      <c r="G14" s="122">
        <f>SUM(G11:G13)</f>
        <v>2.2222222222222222E-3</v>
      </c>
      <c r="H14" s="1" t="s">
        <v>241</v>
      </c>
      <c r="I14" s="1"/>
      <c r="J14" s="142"/>
      <c r="K14" s="143"/>
      <c r="L14" s="128"/>
      <c r="M14" s="143"/>
    </row>
    <row r="15" spans="1:13" ht="45">
      <c r="A15" s="29" t="s">
        <v>15</v>
      </c>
      <c r="B15" s="30" t="s">
        <v>127</v>
      </c>
      <c r="C15" s="28"/>
      <c r="D15" s="28"/>
      <c r="E15" s="50"/>
      <c r="F15" s="50"/>
      <c r="G15" s="50"/>
      <c r="H15" s="61"/>
      <c r="I15" s="73" t="s">
        <v>15</v>
      </c>
      <c r="J15" s="213"/>
      <c r="K15" s="214"/>
      <c r="L15" s="141"/>
      <c r="M15" s="214"/>
    </row>
    <row r="16" spans="1:13" ht="45">
      <c r="A16" s="25">
        <v>1</v>
      </c>
      <c r="B16" s="21" t="s">
        <v>128</v>
      </c>
      <c r="C16" s="127" t="s">
        <v>219</v>
      </c>
      <c r="D16" s="140" t="s">
        <v>217</v>
      </c>
      <c r="E16" s="49">
        <f>1/3/100</f>
        <v>3.3333333333333331E-3</v>
      </c>
      <c r="F16" s="47">
        <f t="shared" ref="F16:F18" si="6">IF(C16="0 - netaikoma",0*E16,IF(C16="1 -  planuota, bet  neįgyvendinta",1*E16/3,IF(C16="2 - dalinai įgyvendinta",2*E16/3,E16)))</f>
        <v>3.3333333333333331E-3</v>
      </c>
      <c r="G16" s="48">
        <f t="shared" ref="G16:G18" si="7">IF(D16="0 - netaikoma",0*$E16,IF(D16="1 -  planuota, bet  neįgyvendinta",1*$E16/3,IF(D16="2 - dalinai įgyvendinta",2*$E16/3,$E16)))</f>
        <v>0</v>
      </c>
      <c r="J16" s="213"/>
      <c r="K16" s="214"/>
      <c r="L16" s="141"/>
      <c r="M16" s="214"/>
    </row>
    <row r="17" spans="1:13" ht="30">
      <c r="A17" s="25">
        <v>2</v>
      </c>
      <c r="B17" s="21" t="s">
        <v>129</v>
      </c>
      <c r="C17" s="127" t="s">
        <v>219</v>
      </c>
      <c r="D17" s="140" t="s">
        <v>217</v>
      </c>
      <c r="E17" s="49">
        <f t="shared" ref="E17:E18" si="8">1/3/100</f>
        <v>3.3333333333333331E-3</v>
      </c>
      <c r="F17" s="47">
        <f t="shared" si="6"/>
        <v>3.3333333333333331E-3</v>
      </c>
      <c r="G17" s="48">
        <f t="shared" si="7"/>
        <v>0</v>
      </c>
      <c r="J17" s="213"/>
      <c r="K17" s="214"/>
      <c r="L17" s="141"/>
      <c r="M17" s="214"/>
    </row>
    <row r="18" spans="1:13" ht="60">
      <c r="A18" s="25">
        <v>3</v>
      </c>
      <c r="B18" s="21" t="s">
        <v>130</v>
      </c>
      <c r="C18" s="127" t="s">
        <v>219</v>
      </c>
      <c r="D18" s="140" t="s">
        <v>217</v>
      </c>
      <c r="E18" s="49">
        <f t="shared" si="8"/>
        <v>3.3333333333333331E-3</v>
      </c>
      <c r="F18" s="47">
        <f t="shared" si="6"/>
        <v>3.3333333333333331E-3</v>
      </c>
      <c r="G18" s="48">
        <f t="shared" si="7"/>
        <v>0</v>
      </c>
      <c r="J18" s="213"/>
      <c r="K18" s="214"/>
      <c r="L18" s="141"/>
      <c r="M18" s="214"/>
    </row>
    <row r="19" spans="1:13">
      <c r="A19" s="25" t="s">
        <v>0</v>
      </c>
      <c r="B19" s="35"/>
      <c r="C19" s="217" t="s">
        <v>255</v>
      </c>
      <c r="D19" s="218"/>
      <c r="E19" s="122">
        <f>SUM(E15:E18)</f>
        <v>9.9999999999999985E-3</v>
      </c>
      <c r="F19" s="122">
        <f>SUM(F16:F18)</f>
        <v>9.9999999999999985E-3</v>
      </c>
      <c r="G19" s="122">
        <f>SUM(G16:G18)</f>
        <v>0</v>
      </c>
      <c r="H19" s="74" t="s">
        <v>240</v>
      </c>
      <c r="I19" s="75"/>
      <c r="J19" s="128"/>
      <c r="K19" s="128"/>
      <c r="L19" s="128"/>
      <c r="M19" s="128"/>
    </row>
    <row r="20" spans="1:13" ht="45">
      <c r="A20" s="29" t="s">
        <v>16</v>
      </c>
      <c r="B20" s="16" t="s">
        <v>131</v>
      </c>
      <c r="I20" s="4" t="s">
        <v>16</v>
      </c>
      <c r="J20" s="215"/>
      <c r="K20" s="215"/>
      <c r="L20" s="141"/>
      <c r="M20" s="215"/>
    </row>
    <row r="21" spans="1:13" ht="32.25" customHeight="1">
      <c r="A21" s="25">
        <v>1</v>
      </c>
      <c r="B21" s="159" t="s">
        <v>132</v>
      </c>
      <c r="C21" s="127" t="s">
        <v>217</v>
      </c>
      <c r="D21" s="127" t="s">
        <v>24</v>
      </c>
      <c r="E21" s="49">
        <f>1/3/100</f>
        <v>3.3333333333333331E-3</v>
      </c>
      <c r="F21" s="47">
        <f t="shared" ref="F21:F23" si="9">IF(C21="0 - netaikoma",0*E21,IF(C21="1 -  planuota, bet  neįgyvendinta",1*E21/3,IF(C21="2 - dalinai įgyvendinta",2*E21/3,E21)))</f>
        <v>0</v>
      </c>
      <c r="G21" s="48">
        <f t="shared" ref="G21:G23" si="10">IF(D21="0 - netaikoma",0*$E21,IF(D21="1 -  planuota, bet  neįgyvendinta",1*$E21/3,IF(D21="2 - dalinai įgyvendinta",2*$E21/3,$E21)))</f>
        <v>3.3333333333333331E-3</v>
      </c>
      <c r="J21" s="215"/>
      <c r="K21" s="215"/>
      <c r="L21" s="141"/>
      <c r="M21" s="215"/>
    </row>
    <row r="22" spans="1:13" ht="31.5" customHeight="1">
      <c r="A22" s="25">
        <v>2</v>
      </c>
      <c r="B22" s="159" t="s">
        <v>133</v>
      </c>
      <c r="C22" s="127" t="s">
        <v>217</v>
      </c>
      <c r="D22" s="127" t="s">
        <v>24</v>
      </c>
      <c r="E22" s="49">
        <f t="shared" ref="E22:E23" si="11">1/3/100</f>
        <v>3.3333333333333331E-3</v>
      </c>
      <c r="F22" s="47">
        <f t="shared" si="9"/>
        <v>0</v>
      </c>
      <c r="G22" s="48">
        <f t="shared" si="10"/>
        <v>3.3333333333333331E-3</v>
      </c>
      <c r="J22" s="215"/>
      <c r="K22" s="215"/>
      <c r="L22" s="141"/>
      <c r="M22" s="215"/>
    </row>
    <row r="23" spans="1:13">
      <c r="A23" s="25">
        <v>3</v>
      </c>
      <c r="B23" s="159" t="s">
        <v>134</v>
      </c>
      <c r="C23" s="127" t="s">
        <v>217</v>
      </c>
      <c r="D23" s="127" t="s">
        <v>24</v>
      </c>
      <c r="E23" s="49">
        <f t="shared" si="11"/>
        <v>3.3333333333333331E-3</v>
      </c>
      <c r="F23" s="47">
        <f t="shared" si="9"/>
        <v>0</v>
      </c>
      <c r="G23" s="48">
        <f t="shared" si="10"/>
        <v>3.3333333333333331E-3</v>
      </c>
      <c r="J23" s="215"/>
      <c r="K23" s="215"/>
      <c r="L23" s="141"/>
      <c r="M23" s="215"/>
    </row>
    <row r="24" spans="1:13">
      <c r="A24" s="25" t="s">
        <v>0</v>
      </c>
      <c r="B24" s="35"/>
      <c r="C24" s="217" t="s">
        <v>256</v>
      </c>
      <c r="D24" s="218"/>
      <c r="E24" s="122">
        <f>SUM(E21:E23)</f>
        <v>9.9999999999999985E-3</v>
      </c>
      <c r="F24" s="122">
        <f>SUM(F21:F23)</f>
        <v>0</v>
      </c>
      <c r="G24" s="122">
        <f>SUM(G21:G23)</f>
        <v>9.9999999999999985E-3</v>
      </c>
      <c r="H24" s="1" t="s">
        <v>240</v>
      </c>
      <c r="I24" s="1"/>
      <c r="J24" s="132"/>
      <c r="K24" s="133"/>
      <c r="L24" s="128"/>
      <c r="M24" s="133"/>
    </row>
    <row r="25" spans="1:13" ht="30">
      <c r="A25" s="29" t="s">
        <v>17</v>
      </c>
      <c r="B25" s="85" t="s">
        <v>135</v>
      </c>
      <c r="C25" s="32"/>
      <c r="D25" s="32"/>
      <c r="E25" s="42"/>
      <c r="F25" s="42"/>
      <c r="G25" s="42"/>
      <c r="H25" s="83"/>
      <c r="I25" s="84" t="s">
        <v>17</v>
      </c>
      <c r="J25" s="213"/>
      <c r="K25" s="214"/>
      <c r="L25" s="141"/>
      <c r="M25" s="214"/>
    </row>
    <row r="26" spans="1:13" ht="30">
      <c r="A26" s="25">
        <v>1</v>
      </c>
      <c r="B26" s="159" t="s">
        <v>136</v>
      </c>
      <c r="C26" s="127" t="s">
        <v>219</v>
      </c>
      <c r="D26" s="127" t="s">
        <v>217</v>
      </c>
      <c r="E26" s="49">
        <f>1/4/100</f>
        <v>2.5000000000000001E-3</v>
      </c>
      <c r="F26" s="47">
        <f t="shared" ref="F26:F29" si="12">IF(C26="0 - netaikoma",0*E26,IF(C26="1 -  planuota, bet  neįgyvendinta",1*E26/3,IF(C26="2 - dalinai įgyvendinta",2*E26/3,E26)))</f>
        <v>2.5000000000000001E-3</v>
      </c>
      <c r="G26" s="48">
        <f t="shared" ref="G26:G29" si="13">IF(D26="0 - netaikoma",0*$E26,IF(D26="1 -  planuota, bet  neįgyvendinta",1*$E26/3,IF(D26="2 - dalinai įgyvendinta",2*$E26/3,$E26)))</f>
        <v>0</v>
      </c>
      <c r="J26" s="213"/>
      <c r="K26" s="214"/>
      <c r="L26" s="141"/>
      <c r="M26" s="214"/>
    </row>
    <row r="27" spans="1:13" ht="60">
      <c r="A27" s="25">
        <v>2</v>
      </c>
      <c r="B27" s="159" t="s">
        <v>137</v>
      </c>
      <c r="C27" s="127" t="s">
        <v>219</v>
      </c>
      <c r="D27" s="127" t="s">
        <v>217</v>
      </c>
      <c r="E27" s="49">
        <f t="shared" ref="E27:E29" si="14">1/4/100</f>
        <v>2.5000000000000001E-3</v>
      </c>
      <c r="F27" s="47">
        <f t="shared" si="12"/>
        <v>2.5000000000000001E-3</v>
      </c>
      <c r="G27" s="48">
        <f t="shared" si="13"/>
        <v>0</v>
      </c>
      <c r="J27" s="213"/>
      <c r="K27" s="214"/>
      <c r="L27" s="141"/>
      <c r="M27" s="214"/>
    </row>
    <row r="28" spans="1:13" ht="60">
      <c r="A28" s="25">
        <v>3</v>
      </c>
      <c r="B28" s="159" t="s">
        <v>138</v>
      </c>
      <c r="C28" s="127" t="s">
        <v>219</v>
      </c>
      <c r="D28" s="127" t="s">
        <v>217</v>
      </c>
      <c r="E28" s="49">
        <f t="shared" si="14"/>
        <v>2.5000000000000001E-3</v>
      </c>
      <c r="F28" s="47">
        <f t="shared" si="12"/>
        <v>2.5000000000000001E-3</v>
      </c>
      <c r="G28" s="48">
        <f t="shared" si="13"/>
        <v>0</v>
      </c>
      <c r="J28" s="213"/>
      <c r="K28" s="214"/>
      <c r="L28" s="141"/>
      <c r="M28" s="214"/>
    </row>
    <row r="29" spans="1:13" ht="30">
      <c r="A29" s="25">
        <v>4</v>
      </c>
      <c r="B29" s="159" t="s">
        <v>139</v>
      </c>
      <c r="C29" s="127" t="s">
        <v>219</v>
      </c>
      <c r="D29" s="127" t="s">
        <v>217</v>
      </c>
      <c r="E29" s="49">
        <f t="shared" si="14"/>
        <v>2.5000000000000001E-3</v>
      </c>
      <c r="F29" s="47">
        <f t="shared" si="12"/>
        <v>2.5000000000000001E-3</v>
      </c>
      <c r="G29" s="48">
        <f t="shared" si="13"/>
        <v>0</v>
      </c>
      <c r="J29" s="213"/>
      <c r="K29" s="214"/>
      <c r="L29" s="141"/>
      <c r="M29" s="214"/>
    </row>
    <row r="30" spans="1:13">
      <c r="A30" s="25" t="s">
        <v>0</v>
      </c>
      <c r="B30" s="35"/>
      <c r="C30" s="217" t="s">
        <v>257</v>
      </c>
      <c r="D30" s="218"/>
      <c r="E30" s="122">
        <f>SUM(E26:E29)</f>
        <v>0.01</v>
      </c>
      <c r="F30" s="122">
        <f>SUM(F26:F29)</f>
        <v>0.01</v>
      </c>
      <c r="G30" s="122">
        <f>SUM(G26:G29)</f>
        <v>0</v>
      </c>
      <c r="H30" s="1" t="s">
        <v>240</v>
      </c>
      <c r="I30" s="1"/>
      <c r="J30" s="128"/>
      <c r="K30" s="128"/>
      <c r="L30" s="128"/>
      <c r="M30" s="128"/>
    </row>
    <row r="31" spans="1:13" ht="45">
      <c r="A31" s="29" t="s">
        <v>18</v>
      </c>
      <c r="B31" s="85" t="s">
        <v>140</v>
      </c>
      <c r="H31" s="61"/>
      <c r="I31" s="73" t="s">
        <v>18</v>
      </c>
      <c r="J31" s="215"/>
      <c r="K31" s="215"/>
      <c r="L31" s="141"/>
      <c r="M31" s="215"/>
    </row>
    <row r="32" spans="1:13" ht="30">
      <c r="A32" s="25">
        <v>1</v>
      </c>
      <c r="B32" s="159" t="s">
        <v>141</v>
      </c>
      <c r="C32" s="127" t="s">
        <v>217</v>
      </c>
      <c r="D32" s="127" t="s">
        <v>217</v>
      </c>
      <c r="E32" s="49">
        <f t="shared" ref="E32:E35" si="15">1/4/100</f>
        <v>2.5000000000000001E-3</v>
      </c>
      <c r="F32" s="47">
        <f t="shared" ref="F32:F35" si="16">IF(C32="0 - netaikoma",0*E32,IF(C32="1 -  planuota, bet  neįgyvendinta",1*E32/3,IF(C32="2 - dalinai įgyvendinta",2*E32/3,E32)))</f>
        <v>0</v>
      </c>
      <c r="G32" s="48">
        <f t="shared" ref="G32:G35" si="17">IF(D32="0 - netaikoma",0*$E32,IF(D32="1 -  planuota, bet  neįgyvendinta",1*$E32/3,IF(D32="2 - dalinai įgyvendinta",2*$E32/3,$E32)))</f>
        <v>0</v>
      </c>
      <c r="J32" s="215"/>
      <c r="K32" s="215"/>
      <c r="L32" s="141"/>
      <c r="M32" s="215"/>
    </row>
    <row r="33" spans="1:13" ht="60">
      <c r="A33" s="25">
        <v>2</v>
      </c>
      <c r="B33" s="160" t="s">
        <v>142</v>
      </c>
      <c r="C33" s="127" t="s">
        <v>217</v>
      </c>
      <c r="D33" s="127" t="s">
        <v>217</v>
      </c>
      <c r="E33" s="49">
        <f t="shared" si="15"/>
        <v>2.5000000000000001E-3</v>
      </c>
      <c r="F33" s="47">
        <f t="shared" si="16"/>
        <v>0</v>
      </c>
      <c r="G33" s="48">
        <f t="shared" si="17"/>
        <v>0</v>
      </c>
      <c r="J33" s="215"/>
      <c r="K33" s="215"/>
      <c r="L33" s="141"/>
      <c r="M33" s="215"/>
    </row>
    <row r="34" spans="1:13" ht="30">
      <c r="A34" s="25">
        <v>3</v>
      </c>
      <c r="B34" s="159" t="s">
        <v>143</v>
      </c>
      <c r="C34" s="127" t="s">
        <v>217</v>
      </c>
      <c r="D34" s="127" t="s">
        <v>217</v>
      </c>
      <c r="E34" s="49">
        <f t="shared" si="15"/>
        <v>2.5000000000000001E-3</v>
      </c>
      <c r="F34" s="47">
        <f t="shared" si="16"/>
        <v>0</v>
      </c>
      <c r="G34" s="48">
        <f t="shared" si="17"/>
        <v>0</v>
      </c>
      <c r="J34" s="215"/>
      <c r="K34" s="215"/>
      <c r="L34" s="141"/>
      <c r="M34" s="215"/>
    </row>
    <row r="35" spans="1:13" ht="30">
      <c r="A35" s="25">
        <v>4</v>
      </c>
      <c r="B35" s="159" t="s">
        <v>144</v>
      </c>
      <c r="C35" s="127" t="s">
        <v>217</v>
      </c>
      <c r="D35" s="127" t="s">
        <v>217</v>
      </c>
      <c r="E35" s="49">
        <f t="shared" si="15"/>
        <v>2.5000000000000001E-3</v>
      </c>
      <c r="F35" s="47">
        <f t="shared" si="16"/>
        <v>0</v>
      </c>
      <c r="G35" s="48">
        <f t="shared" si="17"/>
        <v>0</v>
      </c>
      <c r="J35" s="215"/>
      <c r="K35" s="215"/>
      <c r="L35" s="141"/>
      <c r="M35" s="215"/>
    </row>
    <row r="36" spans="1:13">
      <c r="A36" s="25" t="s">
        <v>0</v>
      </c>
      <c r="B36" s="35"/>
      <c r="C36" s="217" t="s">
        <v>258</v>
      </c>
      <c r="D36" s="218"/>
      <c r="E36" s="122">
        <f>SUM(E32:E35)</f>
        <v>0.01</v>
      </c>
      <c r="F36" s="122">
        <f>SUM(F32:F35)</f>
        <v>0</v>
      </c>
      <c r="G36" s="122">
        <f>SUM(G32:G35)</f>
        <v>0</v>
      </c>
      <c r="H36" s="1" t="s">
        <v>240</v>
      </c>
      <c r="I36" s="1"/>
      <c r="J36" s="128"/>
      <c r="K36" s="128"/>
      <c r="L36" s="128"/>
      <c r="M36" s="128"/>
    </row>
    <row r="37" spans="1:13" ht="45">
      <c r="A37" s="29" t="s">
        <v>19</v>
      </c>
      <c r="B37" s="30" t="s">
        <v>145</v>
      </c>
      <c r="J37" s="128"/>
      <c r="K37" s="128"/>
      <c r="L37" s="128"/>
      <c r="M37" s="128"/>
    </row>
    <row r="38" spans="1:13" ht="30">
      <c r="A38" s="25">
        <v>1</v>
      </c>
      <c r="B38" s="159" t="s">
        <v>146</v>
      </c>
      <c r="C38" s="127" t="s">
        <v>217</v>
      </c>
      <c r="D38" s="127" t="s">
        <v>217</v>
      </c>
      <c r="E38" s="49">
        <f>2/3/100</f>
        <v>6.6666666666666662E-3</v>
      </c>
      <c r="F38" s="47">
        <f t="shared" ref="F38:F40" si="18">IF(C38="0 - netaikoma",0*E38,IF(C38="1 -  planuota, bet  neįgyvendinta",1*E38/3,IF(C38="2 - dalinai įgyvendinta",2*E38/3,E38)))</f>
        <v>0</v>
      </c>
      <c r="G38" s="48">
        <f t="shared" ref="G38:G40" si="19">IF(D38="0 - netaikoma",0*$E38,IF(D38="1 -  planuota, bet  neįgyvendinta",1*$E38/3,IF(D38="2 - dalinai įgyvendinta",2*$E38/3,$E38)))</f>
        <v>0</v>
      </c>
      <c r="I38" s="4" t="s">
        <v>19</v>
      </c>
      <c r="J38" s="223"/>
      <c r="K38" s="207"/>
      <c r="L38" s="128"/>
      <c r="M38" s="207"/>
    </row>
    <row r="39" spans="1:13" ht="45">
      <c r="A39" s="25">
        <v>2</v>
      </c>
      <c r="B39" s="159" t="s">
        <v>147</v>
      </c>
      <c r="C39" s="127" t="s">
        <v>217</v>
      </c>
      <c r="D39" s="127" t="s">
        <v>217</v>
      </c>
      <c r="E39" s="68">
        <f t="shared" ref="E39:E40" si="20">2/3/100</f>
        <v>6.6666666666666662E-3</v>
      </c>
      <c r="F39" s="47">
        <f t="shared" si="18"/>
        <v>0</v>
      </c>
      <c r="G39" s="48">
        <f t="shared" si="19"/>
        <v>0</v>
      </c>
      <c r="J39" s="224"/>
      <c r="K39" s="208"/>
      <c r="L39" s="128"/>
      <c r="M39" s="208"/>
    </row>
    <row r="40" spans="1:13" ht="45">
      <c r="A40" s="25">
        <v>3</v>
      </c>
      <c r="B40" s="159" t="s">
        <v>148</v>
      </c>
      <c r="C40" s="127" t="s">
        <v>217</v>
      </c>
      <c r="D40" s="127" t="s">
        <v>217</v>
      </c>
      <c r="E40" s="68">
        <f t="shared" si="20"/>
        <v>6.6666666666666662E-3</v>
      </c>
      <c r="F40" s="47">
        <f t="shared" si="18"/>
        <v>0</v>
      </c>
      <c r="G40" s="48">
        <f t="shared" si="19"/>
        <v>0</v>
      </c>
      <c r="J40" s="225"/>
      <c r="K40" s="209"/>
      <c r="L40" s="128"/>
      <c r="M40" s="209"/>
    </row>
    <row r="41" spans="1:13">
      <c r="A41" s="25" t="s">
        <v>0</v>
      </c>
      <c r="B41" s="35"/>
      <c r="C41" s="217" t="s">
        <v>259</v>
      </c>
      <c r="D41" s="218"/>
      <c r="E41" s="122">
        <f>SUM(E38:E40)</f>
        <v>1.9999999999999997E-2</v>
      </c>
      <c r="F41" s="122">
        <f>SUM(F38:F40)</f>
        <v>0</v>
      </c>
      <c r="G41" s="122">
        <f>SUM(G38:G40)</f>
        <v>0</v>
      </c>
      <c r="H41" s="1" t="s">
        <v>241</v>
      </c>
      <c r="I41" s="1"/>
      <c r="J41" s="128"/>
      <c r="K41" s="128"/>
      <c r="L41" s="128"/>
      <c r="M41" s="128"/>
    </row>
    <row r="42" spans="1:13" ht="30">
      <c r="A42" s="29" t="s">
        <v>20</v>
      </c>
      <c r="B42" s="30" t="s">
        <v>149</v>
      </c>
      <c r="J42" s="128"/>
      <c r="K42" s="128"/>
      <c r="L42" s="128"/>
      <c r="M42" s="128"/>
    </row>
    <row r="43" spans="1:13" ht="30">
      <c r="A43" s="25">
        <v>1</v>
      </c>
      <c r="B43" s="159" t="s">
        <v>150</v>
      </c>
      <c r="C43" s="127" t="s">
        <v>217</v>
      </c>
      <c r="D43" s="127" t="s">
        <v>217</v>
      </c>
      <c r="E43" s="49">
        <f>1/3/100</f>
        <v>3.3333333333333331E-3</v>
      </c>
      <c r="F43" s="47">
        <f t="shared" ref="F43:F45" si="21">IF(C43="0 - netaikoma",0*E43,IF(C43="1 -  planuota, bet  neįgyvendinta",1*E43/3,IF(C43="2 - dalinai įgyvendinta",2*E43/3,E43)))</f>
        <v>0</v>
      </c>
      <c r="G43" s="48">
        <f t="shared" ref="G43:G45" si="22">IF(D43="0 - netaikoma",0*$E43,IF(D43="1 -  planuota, bet  neįgyvendinta",1*$E43/3,IF(D43="2 - dalinai įgyvendinta",2*$E43/3,$E43)))</f>
        <v>0</v>
      </c>
      <c r="I43" s="4" t="s">
        <v>19</v>
      </c>
      <c r="J43" s="223"/>
      <c r="K43" s="207"/>
      <c r="L43" s="128"/>
      <c r="M43" s="207"/>
    </row>
    <row r="44" spans="1:13" ht="30">
      <c r="A44" s="25">
        <v>2</v>
      </c>
      <c r="B44" s="159" t="s">
        <v>151</v>
      </c>
      <c r="C44" s="127" t="s">
        <v>217</v>
      </c>
      <c r="D44" s="127" t="s">
        <v>217</v>
      </c>
      <c r="E44" s="49">
        <f t="shared" ref="E44:E45" si="23">1/3/100</f>
        <v>3.3333333333333331E-3</v>
      </c>
      <c r="F44" s="47">
        <f t="shared" si="21"/>
        <v>0</v>
      </c>
      <c r="G44" s="48">
        <f t="shared" si="22"/>
        <v>0</v>
      </c>
      <c r="J44" s="224"/>
      <c r="K44" s="208"/>
      <c r="L44" s="128"/>
      <c r="M44" s="208"/>
    </row>
    <row r="45" spans="1:13" ht="45">
      <c r="A45" s="25">
        <v>3</v>
      </c>
      <c r="B45" s="159" t="s">
        <v>152</v>
      </c>
      <c r="C45" s="127" t="s">
        <v>217</v>
      </c>
      <c r="D45" s="127" t="s">
        <v>217</v>
      </c>
      <c r="E45" s="49">
        <f t="shared" si="23"/>
        <v>3.3333333333333331E-3</v>
      </c>
      <c r="F45" s="47">
        <f t="shared" si="21"/>
        <v>0</v>
      </c>
      <c r="G45" s="48">
        <f t="shared" si="22"/>
        <v>0</v>
      </c>
      <c r="J45" s="225"/>
      <c r="K45" s="209"/>
      <c r="L45" s="128"/>
      <c r="M45" s="209"/>
    </row>
    <row r="46" spans="1:13" ht="15.75" thickBot="1">
      <c r="A46" s="25" t="s">
        <v>0</v>
      </c>
      <c r="B46" s="35"/>
      <c r="C46" s="217" t="s">
        <v>272</v>
      </c>
      <c r="D46" s="218"/>
      <c r="E46" s="122">
        <f>SUM(E43:E45)</f>
        <v>9.9999999999999985E-3</v>
      </c>
      <c r="F46" s="122">
        <f>SUM(F43:F45)</f>
        <v>0</v>
      </c>
      <c r="G46" s="122">
        <f>SUM(G43:G45)</f>
        <v>0</v>
      </c>
      <c r="H46" s="1" t="s">
        <v>240</v>
      </c>
      <c r="I46" s="1"/>
    </row>
    <row r="47" spans="1:13" ht="15.75" thickBot="1">
      <c r="C47" s="226" t="s">
        <v>273</v>
      </c>
      <c r="D47" s="227"/>
      <c r="E47" s="43">
        <f>SUM(E9,E14,E19,E24,E30,E36,E41,E46)</f>
        <v>9.9999999999999992E-2</v>
      </c>
      <c r="F47" s="43">
        <f>SUM(F9,F14,F19,F24,F30,F36,F41,F46)</f>
        <v>4.8666666666666664E-2</v>
      </c>
      <c r="G47" s="43">
        <f>SUM(G9,G14,G19,G24,G30,G36,G41,G46)</f>
        <v>2.0888888888888887E-2</v>
      </c>
      <c r="I47" s="123"/>
    </row>
    <row r="48" spans="1:13">
      <c r="C48" s="228" t="s">
        <v>153</v>
      </c>
      <c r="D48" s="228"/>
      <c r="E48" s="33">
        <v>10</v>
      </c>
      <c r="F48" s="33">
        <v>10</v>
      </c>
      <c r="G48" s="33">
        <v>10</v>
      </c>
    </row>
    <row r="49" spans="1:13" customFormat="1" ht="63.75" customHeight="1">
      <c r="A49" s="205" t="s">
        <v>43</v>
      </c>
      <c r="B49" s="205"/>
      <c r="C49" s="206" t="s">
        <v>215</v>
      </c>
      <c r="D49" s="206"/>
      <c r="E49" s="206"/>
      <c r="F49" s="206"/>
      <c r="G49" s="206"/>
      <c r="H49" s="206"/>
      <c r="I49" s="78"/>
      <c r="J49" s="46"/>
      <c r="K49" s="46"/>
      <c r="M49" s="46"/>
    </row>
  </sheetData>
  <sheetProtection password="C7FA" sheet="1" objects="1" scenarios="1" formatRows="0"/>
  <mergeCells count="36">
    <mergeCell ref="J20:J23"/>
    <mergeCell ref="K20:K23"/>
    <mergeCell ref="J38:J40"/>
    <mergeCell ref="K38:K40"/>
    <mergeCell ref="J25:J29"/>
    <mergeCell ref="K25:K29"/>
    <mergeCell ref="J31:J35"/>
    <mergeCell ref="K31:K35"/>
    <mergeCell ref="J3:J8"/>
    <mergeCell ref="K3:K8"/>
    <mergeCell ref="J10:J13"/>
    <mergeCell ref="K10:K13"/>
    <mergeCell ref="J15:J18"/>
    <mergeCell ref="K15:K18"/>
    <mergeCell ref="M3:M8"/>
    <mergeCell ref="M10:M13"/>
    <mergeCell ref="M15:M18"/>
    <mergeCell ref="M20:M23"/>
    <mergeCell ref="M25:M29"/>
    <mergeCell ref="M31:M35"/>
    <mergeCell ref="A49:B49"/>
    <mergeCell ref="C49:H49"/>
    <mergeCell ref="M38:M40"/>
    <mergeCell ref="M43:M45"/>
    <mergeCell ref="J43:J45"/>
    <mergeCell ref="K43:K45"/>
    <mergeCell ref="C36:D36"/>
    <mergeCell ref="C41:D41"/>
    <mergeCell ref="C46:D46"/>
    <mergeCell ref="C47:D47"/>
    <mergeCell ref="C48:D48"/>
    <mergeCell ref="C9:D9"/>
    <mergeCell ref="C14:D14"/>
    <mergeCell ref="C19:D19"/>
    <mergeCell ref="C24:D24"/>
    <mergeCell ref="C30:D30"/>
  </mergeCells>
  <phoneticPr fontId="6" type="noConversion"/>
  <dataValidations count="1">
    <dataValidation type="list" allowBlank="1" showInputMessage="1" showErrorMessage="1" sqref="C38:D40 C32:D35 C26:D29 C21:D23 C16:D18 C11:D13 C43:D45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gali būti naudojamas vadovaujantis kūrybinių bendrijų licencija  
CC BY-NC-ND 3.0&amp;R&amp;G</oddFooter>
  </headerFooter>
  <rowBreaks count="2" manualBreakCount="2">
    <brk id="14" max="16383" man="1"/>
    <brk id="24" max="16383" man="1"/>
  </rowBreaks>
  <colBreaks count="1" manualBreakCount="1">
    <brk id="8" max="1048575" man="1"/>
  </colBreaks>
  <drawing r:id="rId2"/>
  <legacyDrawingHF r:id="rId3"/>
</worksheet>
</file>

<file path=xl/worksheets/sheet5.xml><?xml version="1.0" encoding="utf-8"?>
<worksheet xmlns="http://schemas.openxmlformats.org/spreadsheetml/2006/main" xmlns:r="http://schemas.openxmlformats.org/officeDocument/2006/relationships">
  <dimension ref="A2:N8"/>
  <sheetViews>
    <sheetView zoomScaleNormal="100" workbookViewId="0">
      <selection activeCell="A8" sqref="A8"/>
    </sheetView>
  </sheetViews>
  <sheetFormatPr defaultRowHeight="15"/>
  <cols>
    <col min="1" max="1" width="18.28515625" customWidth="1"/>
  </cols>
  <sheetData>
    <row r="2" spans="1:14" ht="33" customHeight="1">
      <c r="A2" s="222" t="s">
        <v>154</v>
      </c>
      <c r="B2" s="222"/>
      <c r="C2" s="222"/>
      <c r="D2" s="222"/>
      <c r="E2" s="222"/>
      <c r="F2" s="222"/>
      <c r="G2" s="222"/>
      <c r="H2" s="222"/>
      <c r="I2" s="222"/>
      <c r="J2" s="222"/>
      <c r="K2" s="222"/>
      <c r="L2" s="222"/>
      <c r="M2" s="222"/>
      <c r="N2" s="222"/>
    </row>
    <row r="3" spans="1:14" ht="29.25" customHeight="1">
      <c r="A3" s="222"/>
      <c r="B3" s="222"/>
      <c r="C3" s="222"/>
      <c r="D3" s="222"/>
      <c r="E3" s="222"/>
      <c r="F3" s="222"/>
      <c r="G3" s="222"/>
      <c r="H3" s="222"/>
      <c r="I3" s="222"/>
      <c r="J3" s="222"/>
      <c r="K3" s="222"/>
      <c r="L3" s="222"/>
      <c r="M3" s="222"/>
      <c r="N3" s="222"/>
    </row>
    <row r="4" spans="1:14">
      <c r="B4" s="229" t="s">
        <v>155</v>
      </c>
      <c r="C4" s="229"/>
      <c r="D4" s="229"/>
      <c r="E4" s="229"/>
      <c r="F4" s="229"/>
      <c r="G4" s="229"/>
      <c r="H4" s="229"/>
      <c r="I4" s="229"/>
      <c r="J4" s="229"/>
      <c r="K4" s="229"/>
      <c r="L4" s="229"/>
      <c r="M4" s="229"/>
      <c r="N4" s="229"/>
    </row>
    <row r="5" spans="1:14">
      <c r="B5" s="229"/>
      <c r="C5" s="229"/>
      <c r="D5" s="229"/>
      <c r="E5" s="229"/>
      <c r="F5" s="229"/>
      <c r="G5" s="229"/>
      <c r="H5" s="229"/>
      <c r="I5" s="229"/>
      <c r="J5" s="229"/>
      <c r="K5" s="229"/>
      <c r="L5" s="229"/>
      <c r="M5" s="229"/>
      <c r="N5" s="229"/>
    </row>
    <row r="6" spans="1:14">
      <c r="A6" t="s">
        <v>113</v>
      </c>
      <c r="B6" s="120">
        <v>15</v>
      </c>
      <c r="C6" s="44"/>
      <c r="D6" s="44"/>
      <c r="E6" s="44"/>
      <c r="F6" s="44"/>
      <c r="G6" s="44"/>
      <c r="H6" s="44"/>
      <c r="I6" s="44"/>
      <c r="J6" s="44"/>
      <c r="K6" s="44"/>
      <c r="L6" s="44"/>
      <c r="M6" s="44"/>
      <c r="N6" s="44"/>
    </row>
    <row r="7" spans="1:14">
      <c r="A7" t="s">
        <v>237</v>
      </c>
      <c r="B7" s="121">
        <v>100</v>
      </c>
      <c r="C7" s="44"/>
      <c r="D7" s="44"/>
      <c r="E7" s="44"/>
      <c r="F7" s="44"/>
      <c r="G7" s="44"/>
      <c r="H7" s="44"/>
      <c r="I7" s="44"/>
      <c r="J7" s="44"/>
      <c r="K7" s="44"/>
      <c r="L7" s="44"/>
      <c r="M7" s="44"/>
      <c r="N7" s="44"/>
    </row>
    <row r="8" spans="1:14">
      <c r="B8" s="44"/>
      <c r="C8" s="44"/>
      <c r="D8" s="44"/>
      <c r="E8" s="44"/>
      <c r="F8" s="44"/>
      <c r="G8" s="44"/>
      <c r="H8" s="44"/>
      <c r="I8" s="44"/>
      <c r="J8" s="44"/>
      <c r="K8" s="44"/>
      <c r="L8" s="44"/>
      <c r="M8" s="44"/>
      <c r="N8" s="44"/>
    </row>
  </sheetData>
  <sheetProtection password="C7FA" sheet="1" objects="1" scenarios="1" formatRows="0"/>
  <mergeCells count="2">
    <mergeCell ref="A2:N3"/>
    <mergeCell ref="B4:N5"/>
  </mergeCells>
  <phoneticPr fontId="6" type="noConversion"/>
  <hyperlinks>
    <hyperlink ref="A2:N3" r:id="rId1" display="The quality of application of TEL at Professional skill development level at an organization is measured using a separate grid with quality criteria for self-assessment and case development which can be provided by REVIVE VET partners, or found at http://"/>
  </hyperlinks>
  <pageMargins left="0.70866141732283472" right="0.51181102362204722" top="0.74803149606299213" bottom="0.74803149606299213" header="0.31496062992125984" footer="0.31496062992125984"/>
  <pageSetup paperSize="9" scale="95" orientation="landscape" r:id="rId2"/>
</worksheet>
</file>

<file path=xl/worksheets/sheet6.xml><?xml version="1.0" encoding="utf-8"?>
<worksheet xmlns="http://schemas.openxmlformats.org/spreadsheetml/2006/main" xmlns:r="http://schemas.openxmlformats.org/officeDocument/2006/relationships">
  <dimension ref="A1:M25"/>
  <sheetViews>
    <sheetView topLeftCell="A4" zoomScaleNormal="100" workbookViewId="0">
      <selection activeCell="C11" sqref="C11:D11"/>
    </sheetView>
  </sheetViews>
  <sheetFormatPr defaultColWidth="34.5703125" defaultRowHeight="15"/>
  <cols>
    <col min="1" max="1" width="4.140625" style="25" customWidth="1"/>
    <col min="2" max="2" width="38.85546875" style="40" customWidth="1"/>
    <col min="3" max="3" width="20.140625" style="25" customWidth="1"/>
    <col min="4" max="4" width="19.85546875" style="25" customWidth="1"/>
    <col min="5" max="5" width="9.85546875" style="64" hidden="1" customWidth="1"/>
    <col min="6" max="6" width="12" style="64" customWidth="1"/>
    <col min="7" max="7" width="11.28515625" style="64" customWidth="1"/>
    <col min="8" max="8" width="6" style="25" customWidth="1"/>
    <col min="9" max="9" width="3.42578125" style="25" customWidth="1"/>
    <col min="10" max="10" width="31.42578125" style="25" customWidth="1"/>
    <col min="11" max="11" width="23.7109375" style="25" customWidth="1"/>
    <col min="12" max="12" width="21.85546875" style="25" hidden="1" customWidth="1"/>
    <col min="13" max="13" width="31.85546875" style="25" customWidth="1"/>
    <col min="14" max="14" width="3" style="25" bestFit="1" customWidth="1"/>
    <col min="15" max="16384" width="34.5703125" style="25"/>
  </cols>
  <sheetData>
    <row r="1" spans="1:13">
      <c r="A1" s="15" t="s">
        <v>156</v>
      </c>
      <c r="B1" s="23"/>
      <c r="C1" s="15"/>
      <c r="D1" s="23"/>
      <c r="E1" s="15"/>
      <c r="F1" s="15"/>
      <c r="G1" s="23"/>
      <c r="H1" s="15"/>
      <c r="I1" s="23"/>
      <c r="J1" s="15"/>
      <c r="K1" s="23"/>
      <c r="L1" s="24"/>
      <c r="M1" s="23"/>
    </row>
    <row r="2" spans="1:13" s="28" customFormat="1" ht="45">
      <c r="A2" s="66" t="s">
        <v>1</v>
      </c>
      <c r="B2" s="87" t="s">
        <v>62</v>
      </c>
      <c r="C2" s="113" t="s">
        <v>63</v>
      </c>
      <c r="D2" s="19" t="s">
        <v>232</v>
      </c>
      <c r="E2" s="20" t="s">
        <v>28</v>
      </c>
      <c r="F2" s="113" t="s">
        <v>233</v>
      </c>
      <c r="G2" s="19" t="s">
        <v>234</v>
      </c>
      <c r="H2" s="88"/>
      <c r="I2" s="88"/>
      <c r="J2" s="89" t="s">
        <v>64</v>
      </c>
      <c r="K2" s="90" t="s">
        <v>65</v>
      </c>
      <c r="L2" s="88"/>
      <c r="M2" s="19" t="s">
        <v>236</v>
      </c>
    </row>
    <row r="3" spans="1:13" ht="30">
      <c r="A3" s="29" t="s">
        <v>21</v>
      </c>
      <c r="B3" s="30" t="s">
        <v>157</v>
      </c>
      <c r="C3" s="32"/>
      <c r="D3" s="32"/>
      <c r="I3" s="4" t="s">
        <v>21</v>
      </c>
      <c r="J3" s="207"/>
      <c r="K3" s="207"/>
      <c r="L3" s="128"/>
      <c r="M3" s="207"/>
    </row>
    <row r="4" spans="1:13" s="34" customFormat="1" ht="21" customHeight="1">
      <c r="A4" s="34">
        <v>1</v>
      </c>
      <c r="B4" s="156" t="s">
        <v>158</v>
      </c>
      <c r="C4" s="127" t="s">
        <v>219</v>
      </c>
      <c r="D4" s="127" t="s">
        <v>217</v>
      </c>
      <c r="E4" s="49">
        <f>5/7/100</f>
        <v>7.1428571428571426E-3</v>
      </c>
      <c r="F4" s="47">
        <f>IF(C4="0 - netaikoma",0*E4,IF(C4="1 -  planuota, bet  neįgyvendinta",1*E4/3,IF(C4="2 - dalinai įgyvendinta",2*E4/3,E4)))</f>
        <v>7.1428571428571426E-3</v>
      </c>
      <c r="G4" s="48">
        <f>IF(D4="0 - netaikoma",0*$E4,IF(D4="1 -  planuota, bet  neįgyvendinta",1*$E4/3,IF(D4="2 - partially implemented",2*$E4/3,$E4)))</f>
        <v>0</v>
      </c>
      <c r="J4" s="208"/>
      <c r="K4" s="208"/>
      <c r="L4" s="129" t="s">
        <v>217</v>
      </c>
      <c r="M4" s="208"/>
    </row>
    <row r="5" spans="1:13" s="34" customFormat="1" ht="33" customHeight="1">
      <c r="A5" s="34">
        <v>2</v>
      </c>
      <c r="B5" s="156" t="s">
        <v>159</v>
      </c>
      <c r="C5" s="127" t="s">
        <v>219</v>
      </c>
      <c r="D5" s="127" t="s">
        <v>217</v>
      </c>
      <c r="E5" s="49">
        <f t="shared" ref="E5:E10" si="0">5/7/100</f>
        <v>7.1428571428571426E-3</v>
      </c>
      <c r="F5" s="47">
        <f t="shared" ref="F5:F10" si="1">IF(C5="0 - netaikoma",0*E5,IF(C5="1 -  planuota, bet  neįgyvendinta",1*E5/3,IF(C5="2 - dalinai įgyvendinta",2*E5/3,E5)))</f>
        <v>7.1428571428571426E-3</v>
      </c>
      <c r="G5" s="48">
        <f t="shared" ref="G5:G10" si="2">IF(D5="0 - netaikoma",0*$E5,IF(D5="1 -  planuota, bet  neįgyvendinta",1*$E5/3,IF(D5="2 - partially implemented",2*$E5/3,$E5)))</f>
        <v>0</v>
      </c>
      <c r="J5" s="208"/>
      <c r="K5" s="208"/>
      <c r="L5" s="129" t="s">
        <v>216</v>
      </c>
      <c r="M5" s="208"/>
    </row>
    <row r="6" spans="1:13" s="34" customFormat="1" ht="30">
      <c r="A6" s="34">
        <v>3</v>
      </c>
      <c r="B6" s="156" t="s">
        <v>160</v>
      </c>
      <c r="C6" s="127" t="s">
        <v>219</v>
      </c>
      <c r="D6" s="127" t="s">
        <v>217</v>
      </c>
      <c r="E6" s="49">
        <f t="shared" si="0"/>
        <v>7.1428571428571426E-3</v>
      </c>
      <c r="F6" s="47">
        <f t="shared" si="1"/>
        <v>7.1428571428571426E-3</v>
      </c>
      <c r="G6" s="48">
        <f t="shared" si="2"/>
        <v>0</v>
      </c>
      <c r="J6" s="208"/>
      <c r="K6" s="208"/>
      <c r="L6" s="129" t="s">
        <v>218</v>
      </c>
      <c r="M6" s="208"/>
    </row>
    <row r="7" spans="1:13" s="34" customFormat="1" ht="30" customHeight="1">
      <c r="A7" s="34">
        <v>4</v>
      </c>
      <c r="B7" s="156" t="s">
        <v>161</v>
      </c>
      <c r="C7" s="127" t="s">
        <v>219</v>
      </c>
      <c r="D7" s="127" t="s">
        <v>217</v>
      </c>
      <c r="E7" s="49">
        <f t="shared" si="0"/>
        <v>7.1428571428571426E-3</v>
      </c>
      <c r="F7" s="47">
        <f t="shared" si="1"/>
        <v>7.1428571428571426E-3</v>
      </c>
      <c r="G7" s="48">
        <f t="shared" si="2"/>
        <v>0</v>
      </c>
      <c r="J7" s="208"/>
      <c r="K7" s="208"/>
      <c r="L7" s="129" t="s">
        <v>219</v>
      </c>
      <c r="M7" s="208"/>
    </row>
    <row r="8" spans="1:13" s="34" customFormat="1" ht="32.25" customHeight="1">
      <c r="A8" s="34">
        <v>5</v>
      </c>
      <c r="B8" s="156" t="s">
        <v>162</v>
      </c>
      <c r="C8" s="127" t="s">
        <v>219</v>
      </c>
      <c r="D8" s="127" t="s">
        <v>217</v>
      </c>
      <c r="E8" s="49">
        <f t="shared" si="0"/>
        <v>7.1428571428571426E-3</v>
      </c>
      <c r="F8" s="47">
        <f t="shared" si="1"/>
        <v>7.1428571428571426E-3</v>
      </c>
      <c r="G8" s="48">
        <f t="shared" si="2"/>
        <v>0</v>
      </c>
      <c r="J8" s="208"/>
      <c r="K8" s="208"/>
      <c r="L8" s="128"/>
      <c r="M8" s="208"/>
    </row>
    <row r="9" spans="1:13" s="34" customFormat="1" ht="32.25" customHeight="1">
      <c r="A9" s="34">
        <v>6</v>
      </c>
      <c r="B9" s="156" t="s">
        <v>163</v>
      </c>
      <c r="C9" s="127" t="s">
        <v>219</v>
      </c>
      <c r="D9" s="127" t="s">
        <v>217</v>
      </c>
      <c r="E9" s="49">
        <f t="shared" si="0"/>
        <v>7.1428571428571426E-3</v>
      </c>
      <c r="F9" s="47">
        <f t="shared" si="1"/>
        <v>7.1428571428571426E-3</v>
      </c>
      <c r="G9" s="48">
        <f t="shared" si="2"/>
        <v>0</v>
      </c>
      <c r="J9" s="208"/>
      <c r="K9" s="208"/>
      <c r="L9" s="128"/>
      <c r="M9" s="208"/>
    </row>
    <row r="10" spans="1:13" s="34" customFormat="1" ht="27.75" customHeight="1">
      <c r="A10" s="34">
        <v>7</v>
      </c>
      <c r="B10" s="156" t="s">
        <v>164</v>
      </c>
      <c r="C10" s="127" t="s">
        <v>219</v>
      </c>
      <c r="D10" s="127" t="s">
        <v>217</v>
      </c>
      <c r="E10" s="49">
        <f t="shared" si="0"/>
        <v>7.1428571428571426E-3</v>
      </c>
      <c r="F10" s="47">
        <f t="shared" si="1"/>
        <v>7.1428571428571426E-3</v>
      </c>
      <c r="G10" s="48">
        <f t="shared" si="2"/>
        <v>0</v>
      </c>
      <c r="J10" s="209"/>
      <c r="K10" s="209"/>
      <c r="L10" s="128"/>
      <c r="M10" s="209"/>
    </row>
    <row r="11" spans="1:13">
      <c r="A11" s="88" t="s">
        <v>0</v>
      </c>
      <c r="B11" s="35"/>
      <c r="C11" s="217" t="s">
        <v>224</v>
      </c>
      <c r="D11" s="218"/>
      <c r="E11" s="51">
        <f>SUM(E4:E10)</f>
        <v>0.05</v>
      </c>
      <c r="F11" s="122">
        <f>SUM(F4:F10)</f>
        <v>0.05</v>
      </c>
      <c r="G11" s="122">
        <f>SUM(G4:G10)</f>
        <v>0</v>
      </c>
      <c r="H11" s="1" t="s">
        <v>261</v>
      </c>
      <c r="I11" s="1"/>
      <c r="J11" s="128"/>
      <c r="K11" s="128"/>
      <c r="L11" s="128"/>
      <c r="M11" s="128"/>
    </row>
    <row r="12" spans="1:13" ht="45">
      <c r="A12" s="29" t="s">
        <v>22</v>
      </c>
      <c r="B12" s="30" t="s">
        <v>165</v>
      </c>
      <c r="H12" s="61"/>
      <c r="I12" s="63" t="s">
        <v>22</v>
      </c>
      <c r="J12" s="215"/>
      <c r="K12" s="215"/>
      <c r="L12" s="141"/>
      <c r="M12" s="215"/>
    </row>
    <row r="13" spans="1:13" ht="30">
      <c r="A13" s="91">
        <v>1</v>
      </c>
      <c r="B13" s="156" t="s">
        <v>166</v>
      </c>
      <c r="C13" s="127" t="s">
        <v>219</v>
      </c>
      <c r="D13" s="127" t="s">
        <v>217</v>
      </c>
      <c r="E13" s="68">
        <f>2/4/100</f>
        <v>5.0000000000000001E-3</v>
      </c>
      <c r="F13" s="47">
        <f t="shared" ref="F13:F16" si="3">IF(C13="0 - netaikoma",0*E13,IF(C13="1 -  planuota, bet  neįgyvendinta",1*E13/3,IF(C13="2 - dalinai įgyvendinta",2*E13/3,E13)))</f>
        <v>5.0000000000000001E-3</v>
      </c>
      <c r="G13" s="48">
        <f t="shared" ref="G13:G16" si="4">IF(D13="0 - netaikoma",0*$E13,IF(D13="1 -  planuota, bet  neįgyvendinta",1*$E13/3,IF(D13="2 - partially implemented",2*$E13/3,$E13)))</f>
        <v>0</v>
      </c>
      <c r="J13" s="215"/>
      <c r="K13" s="215"/>
      <c r="L13" s="141"/>
      <c r="M13" s="215"/>
    </row>
    <row r="14" spans="1:13" ht="30.75" customHeight="1">
      <c r="A14" s="25">
        <v>2</v>
      </c>
      <c r="B14" s="156" t="s">
        <v>167</v>
      </c>
      <c r="C14" s="127" t="s">
        <v>219</v>
      </c>
      <c r="D14" s="127" t="s">
        <v>217</v>
      </c>
      <c r="E14" s="68">
        <f t="shared" ref="E14:E16" si="5">2/4/100</f>
        <v>5.0000000000000001E-3</v>
      </c>
      <c r="F14" s="47">
        <f t="shared" si="3"/>
        <v>5.0000000000000001E-3</v>
      </c>
      <c r="G14" s="48">
        <f t="shared" si="4"/>
        <v>0</v>
      </c>
      <c r="J14" s="215"/>
      <c r="K14" s="215"/>
      <c r="L14" s="141"/>
      <c r="M14" s="215"/>
    </row>
    <row r="15" spans="1:13" ht="21" customHeight="1">
      <c r="A15" s="25">
        <v>3</v>
      </c>
      <c r="B15" s="22" t="s">
        <v>168</v>
      </c>
      <c r="C15" s="127" t="s">
        <v>219</v>
      </c>
      <c r="D15" s="127" t="s">
        <v>219</v>
      </c>
      <c r="E15" s="68">
        <f t="shared" si="5"/>
        <v>5.0000000000000001E-3</v>
      </c>
      <c r="F15" s="47">
        <f t="shared" si="3"/>
        <v>5.0000000000000001E-3</v>
      </c>
      <c r="G15" s="48">
        <f t="shared" si="4"/>
        <v>5.0000000000000001E-3</v>
      </c>
      <c r="J15" s="215"/>
      <c r="K15" s="215"/>
      <c r="L15" s="141"/>
      <c r="M15" s="215"/>
    </row>
    <row r="16" spans="1:13" ht="33" customHeight="1">
      <c r="A16" s="25">
        <v>4</v>
      </c>
      <c r="B16" s="92" t="s">
        <v>169</v>
      </c>
      <c r="C16" s="127" t="s">
        <v>219</v>
      </c>
      <c r="D16" s="127" t="s">
        <v>219</v>
      </c>
      <c r="E16" s="68">
        <f t="shared" si="5"/>
        <v>5.0000000000000001E-3</v>
      </c>
      <c r="F16" s="47">
        <f t="shared" si="3"/>
        <v>5.0000000000000001E-3</v>
      </c>
      <c r="G16" s="48">
        <f t="shared" si="4"/>
        <v>5.0000000000000001E-3</v>
      </c>
      <c r="J16" s="215"/>
      <c r="K16" s="215"/>
      <c r="L16" s="141"/>
      <c r="M16" s="215"/>
    </row>
    <row r="17" spans="1:13">
      <c r="A17" s="88" t="s">
        <v>0</v>
      </c>
      <c r="B17" s="93"/>
      <c r="C17" s="217" t="s">
        <v>225</v>
      </c>
      <c r="D17" s="218"/>
      <c r="E17" s="58">
        <f>SUM(E13:E16)</f>
        <v>0.02</v>
      </c>
      <c r="F17" s="134">
        <f>SUM(F13:F16)</f>
        <v>0.02</v>
      </c>
      <c r="G17" s="134">
        <f>SUM(G13:G16)</f>
        <v>0.01</v>
      </c>
      <c r="H17" s="1" t="s">
        <v>241</v>
      </c>
      <c r="I17" s="1"/>
      <c r="J17" s="132"/>
      <c r="K17" s="133"/>
      <c r="L17" s="144"/>
      <c r="M17" s="133"/>
    </row>
    <row r="18" spans="1:13" ht="33.75" customHeight="1">
      <c r="A18" s="59" t="s">
        <v>23</v>
      </c>
      <c r="B18" s="60" t="s">
        <v>170</v>
      </c>
      <c r="C18" s="61"/>
      <c r="D18" s="61"/>
      <c r="E18" s="61"/>
      <c r="F18" s="61"/>
      <c r="G18" s="61"/>
      <c r="H18" s="61"/>
      <c r="I18" s="73" t="s">
        <v>23</v>
      </c>
      <c r="J18" s="223"/>
      <c r="K18" s="210"/>
      <c r="L18" s="128"/>
      <c r="M18" s="210"/>
    </row>
    <row r="19" spans="1:13" ht="45">
      <c r="A19" s="25">
        <v>1</v>
      </c>
      <c r="B19" s="22" t="s">
        <v>171</v>
      </c>
      <c r="C19" s="127" t="s">
        <v>219</v>
      </c>
      <c r="D19" s="127" t="s">
        <v>217</v>
      </c>
      <c r="E19" s="68">
        <f>3/3/100</f>
        <v>0.01</v>
      </c>
      <c r="F19" s="47">
        <f t="shared" ref="F19:F21" si="6">IF(C19="0 - netaikoma",0*E19,IF(C19="1 -  planuota, bet  neįgyvendinta",1*E19/3,IF(C19="2 - dalinai įgyvendinta",2*E19/3,E19)))</f>
        <v>0.01</v>
      </c>
      <c r="G19" s="48">
        <f t="shared" ref="G19:G21" si="7">IF(D19="0 - netaikoma",0*$E19,IF(D19="1 -  planuota, bet  neįgyvendinta",1*$E19/3,IF(D19="2 - partially implemented",2*$E19/3,$E19)))</f>
        <v>0</v>
      </c>
      <c r="J19" s="224"/>
      <c r="K19" s="211"/>
      <c r="L19" s="128"/>
      <c r="M19" s="211"/>
    </row>
    <row r="20" spans="1:13" ht="45">
      <c r="A20" s="25">
        <v>2</v>
      </c>
      <c r="B20" s="22" t="s">
        <v>172</v>
      </c>
      <c r="C20" s="127" t="s">
        <v>219</v>
      </c>
      <c r="D20" s="127" t="s">
        <v>219</v>
      </c>
      <c r="E20" s="68">
        <f t="shared" ref="E20:E21" si="8">3/3/100</f>
        <v>0.01</v>
      </c>
      <c r="F20" s="47">
        <f t="shared" si="6"/>
        <v>0.01</v>
      </c>
      <c r="G20" s="48">
        <f t="shared" si="7"/>
        <v>0.01</v>
      </c>
      <c r="J20" s="224"/>
      <c r="K20" s="211"/>
      <c r="L20" s="128"/>
      <c r="M20" s="211"/>
    </row>
    <row r="21" spans="1:13" ht="45">
      <c r="A21" s="25">
        <v>3</v>
      </c>
      <c r="B21" s="22" t="s">
        <v>173</v>
      </c>
      <c r="C21" s="127" t="s">
        <v>219</v>
      </c>
      <c r="D21" s="127" t="s">
        <v>219</v>
      </c>
      <c r="E21" s="68">
        <f t="shared" si="8"/>
        <v>0.01</v>
      </c>
      <c r="F21" s="47">
        <f t="shared" si="6"/>
        <v>0.01</v>
      </c>
      <c r="G21" s="48">
        <f t="shared" si="7"/>
        <v>0.01</v>
      </c>
      <c r="J21" s="225"/>
      <c r="K21" s="212"/>
      <c r="L21" s="128"/>
      <c r="M21" s="212"/>
    </row>
    <row r="22" spans="1:13" ht="15.75" thickBot="1">
      <c r="A22" s="88" t="s">
        <v>0</v>
      </c>
      <c r="B22" s="94"/>
      <c r="C22" s="217" t="s">
        <v>271</v>
      </c>
      <c r="D22" s="218"/>
      <c r="E22" s="37">
        <f>SUM(E19:E21)</f>
        <v>0.03</v>
      </c>
      <c r="F22" s="134">
        <f>SUM(F19:F21)</f>
        <v>0.03</v>
      </c>
      <c r="G22" s="134">
        <f>SUM(G19:G21)</f>
        <v>0.02</v>
      </c>
      <c r="H22" s="75" t="s">
        <v>247</v>
      </c>
      <c r="I22" s="75"/>
      <c r="J22" s="40"/>
      <c r="K22" s="40"/>
      <c r="L22" s="40"/>
      <c r="M22" s="40"/>
    </row>
    <row r="23" spans="1:13" ht="15.75" thickBot="1">
      <c r="C23" s="146" t="s">
        <v>109</v>
      </c>
      <c r="D23" s="147"/>
      <c r="E23" s="53" t="e">
        <f>SUM(#REF!,#REF!,#REF!,#REF!,#REF!,E2,E7,E12,E17,E22)</f>
        <v>#REF!</v>
      </c>
      <c r="F23" s="53">
        <f>SUM(F11,F17,F22)</f>
        <v>0.1</v>
      </c>
      <c r="G23" s="53">
        <f>SUM(G11,G17,G22)</f>
        <v>0.03</v>
      </c>
    </row>
    <row r="24" spans="1:13">
      <c r="C24" s="155" t="s">
        <v>110</v>
      </c>
      <c r="D24" s="155"/>
      <c r="E24" s="64">
        <v>16</v>
      </c>
      <c r="F24" s="64">
        <v>16</v>
      </c>
      <c r="G24" s="64">
        <v>16</v>
      </c>
    </row>
    <row r="25" spans="1:13" customFormat="1" ht="47.25" customHeight="1">
      <c r="A25" s="205" t="s">
        <v>43</v>
      </c>
      <c r="B25" s="205"/>
      <c r="C25" s="206" t="s">
        <v>111</v>
      </c>
      <c r="D25" s="206"/>
      <c r="E25" s="206"/>
      <c r="F25" s="206"/>
      <c r="G25" s="206"/>
      <c r="H25" s="206"/>
      <c r="I25" s="78"/>
      <c r="J25" s="46"/>
      <c r="K25" s="46"/>
      <c r="M25" s="46"/>
    </row>
  </sheetData>
  <sheetProtection password="C7FA" sheet="1" objects="1" scenarios="1" formatRows="0"/>
  <mergeCells count="14">
    <mergeCell ref="A25:B25"/>
    <mergeCell ref="C25:H25"/>
    <mergeCell ref="J12:J16"/>
    <mergeCell ref="K12:K16"/>
    <mergeCell ref="M12:M16"/>
    <mergeCell ref="C22:D22"/>
    <mergeCell ref="C17:D17"/>
    <mergeCell ref="C11:D11"/>
    <mergeCell ref="J3:J10"/>
    <mergeCell ref="K3:K10"/>
    <mergeCell ref="M3:M10"/>
    <mergeCell ref="J18:J21"/>
    <mergeCell ref="K18:K21"/>
    <mergeCell ref="M18:M21"/>
  </mergeCells>
  <phoneticPr fontId="6" type="noConversion"/>
  <dataValidations count="1">
    <dataValidation type="list" allowBlank="1" showInputMessage="1" showErrorMessage="1" sqref="C4:D10 C13:D16 C19: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gali būti naudojamas vadovaujantis kūrybinių bendrijų licencija  
CC BY-NC-ND 3.0&amp;R&amp;G</oddFooter>
  </headerFooter>
  <rowBreaks count="1" manualBreakCount="1">
    <brk id="11" max="16383" man="1"/>
  </rowBreaks>
  <drawing r:id="rId2"/>
  <legacyDrawingHF r:id="rId3"/>
</worksheet>
</file>

<file path=xl/worksheets/sheet7.xml><?xml version="1.0" encoding="utf-8"?>
<worksheet xmlns="http://schemas.openxmlformats.org/spreadsheetml/2006/main" xmlns:r="http://schemas.openxmlformats.org/officeDocument/2006/relationships">
  <dimension ref="A1:N29"/>
  <sheetViews>
    <sheetView zoomScaleNormal="100" workbookViewId="0">
      <selection activeCell="G26" sqref="G26"/>
    </sheetView>
  </sheetViews>
  <sheetFormatPr defaultColWidth="34.5703125" defaultRowHeight="15"/>
  <cols>
    <col min="1" max="1" width="4.140625" style="25" customWidth="1"/>
    <col min="2" max="2" width="40.5703125" style="40" customWidth="1"/>
    <col min="3" max="3" width="19" style="25" customWidth="1"/>
    <col min="4" max="4" width="20.42578125" style="25" customWidth="1"/>
    <col min="5" max="5" width="11.5703125" style="64" hidden="1" customWidth="1"/>
    <col min="6" max="6" width="12.5703125" style="64" customWidth="1"/>
    <col min="7" max="7" width="11.85546875" style="64" customWidth="1"/>
    <col min="8" max="8" width="8.140625" style="25" customWidth="1"/>
    <col min="9" max="9" width="3.42578125" style="25" customWidth="1"/>
    <col min="10" max="10" width="32.42578125" style="25" customWidth="1"/>
    <col min="11" max="11" width="24.42578125" style="25" customWidth="1"/>
    <col min="12" max="12" width="21.85546875" style="25" hidden="1" customWidth="1"/>
    <col min="13" max="13" width="33.140625" style="25" customWidth="1"/>
    <col min="14" max="14" width="3" style="25" bestFit="1" customWidth="1"/>
    <col min="15" max="16384" width="34.5703125" style="25"/>
  </cols>
  <sheetData>
    <row r="1" spans="1:13">
      <c r="A1" s="15" t="s">
        <v>222</v>
      </c>
      <c r="B1" s="23"/>
      <c r="C1" s="23"/>
      <c r="D1" s="23"/>
      <c r="E1" s="23"/>
      <c r="F1" s="23"/>
      <c r="G1" s="23"/>
      <c r="H1" s="23"/>
      <c r="I1" s="23"/>
      <c r="J1" s="23"/>
      <c r="K1" s="23"/>
      <c r="L1" s="23"/>
      <c r="M1" s="23"/>
    </row>
    <row r="2" spans="1:13" s="28" customFormat="1" ht="62.25" customHeight="1">
      <c r="A2" s="66" t="s">
        <v>1</v>
      </c>
      <c r="B2" s="87" t="s">
        <v>115</v>
      </c>
      <c r="C2" s="113" t="s">
        <v>63</v>
      </c>
      <c r="D2" s="19" t="s">
        <v>232</v>
      </c>
      <c r="E2" s="20" t="s">
        <v>28</v>
      </c>
      <c r="F2" s="113" t="s">
        <v>233</v>
      </c>
      <c r="G2" s="19" t="s">
        <v>234</v>
      </c>
      <c r="H2" s="81"/>
      <c r="I2" s="88"/>
      <c r="J2" s="89" t="s">
        <v>64</v>
      </c>
      <c r="K2" s="90" t="s">
        <v>65</v>
      </c>
      <c r="L2" s="88"/>
      <c r="M2" s="19" t="s">
        <v>236</v>
      </c>
    </row>
    <row r="3" spans="1:13" ht="30">
      <c r="A3" s="29" t="s">
        <v>29</v>
      </c>
      <c r="B3" s="30" t="s">
        <v>174</v>
      </c>
      <c r="C3" s="32"/>
      <c r="D3" s="32"/>
      <c r="I3" s="4" t="s">
        <v>29</v>
      </c>
      <c r="J3" s="230"/>
      <c r="K3" s="207"/>
      <c r="L3" s="128"/>
      <c r="M3" s="207"/>
    </row>
    <row r="4" spans="1:13" s="34" customFormat="1" ht="30">
      <c r="A4" s="34">
        <v>1</v>
      </c>
      <c r="B4" s="21" t="s">
        <v>175</v>
      </c>
      <c r="C4" s="127" t="s">
        <v>219</v>
      </c>
      <c r="D4" s="127" t="s">
        <v>219</v>
      </c>
      <c r="E4" s="49">
        <f>5/7/100</f>
        <v>7.1428571428571426E-3</v>
      </c>
      <c r="F4" s="47">
        <f>IF(C4="0 - netaikoma",0*E4,IF(C4="1 -  planuota, bet  neįgyvendinta",1*E4/3,IF(C4="2 - dalinai įgyvendinta",2*E4/3,E4)))</f>
        <v>7.1428571428571426E-3</v>
      </c>
      <c r="G4" s="48">
        <f>IF(D4="0 - netaikoma",0*$E4,IF(D4="1 -  planuota, bet  neįgyvendinta",1*$E4/3,IF(D4="2 - dalinai įgyvendinta",2*$E4/3,$E4)))</f>
        <v>7.1428571428571426E-3</v>
      </c>
      <c r="J4" s="208"/>
      <c r="K4" s="208"/>
      <c r="L4" s="129" t="s">
        <v>217</v>
      </c>
      <c r="M4" s="208"/>
    </row>
    <row r="5" spans="1:13" s="34" customFormat="1" ht="30">
      <c r="A5" s="34">
        <v>2</v>
      </c>
      <c r="B5" s="55" t="s">
        <v>176</v>
      </c>
      <c r="C5" s="127" t="s">
        <v>217</v>
      </c>
      <c r="D5" s="127" t="s">
        <v>217</v>
      </c>
      <c r="E5" s="49">
        <f t="shared" ref="E5:E10" si="0">5/7/100</f>
        <v>7.1428571428571426E-3</v>
      </c>
      <c r="F5" s="47">
        <f t="shared" ref="F5:F10" si="1">IF(C5="0 - netaikoma",0*E5,IF(C5="1 -  planuota, bet  neįgyvendinta",1*E5/3,IF(C5="2 - dalinai įgyvendinta",2*E5/3,E5)))</f>
        <v>0</v>
      </c>
      <c r="G5" s="48">
        <f t="shared" ref="G5:G10" si="2">IF(D5="0 - netaikoma",0*$E5,IF(D5="1 -  planuota, bet  neįgyvendinta",1*$E5/3,IF(D5="2 - dalinai įgyvendinta",2*$E5/3,$E5)))</f>
        <v>0</v>
      </c>
      <c r="J5" s="208"/>
      <c r="K5" s="208"/>
      <c r="L5" s="129" t="s">
        <v>216</v>
      </c>
      <c r="M5" s="208"/>
    </row>
    <row r="6" spans="1:13" s="34" customFormat="1" ht="30">
      <c r="A6" s="34">
        <v>3</v>
      </c>
      <c r="B6" s="21" t="s">
        <v>177</v>
      </c>
      <c r="C6" s="127" t="s">
        <v>217</v>
      </c>
      <c r="D6" s="127" t="s">
        <v>217</v>
      </c>
      <c r="E6" s="49">
        <f t="shared" si="0"/>
        <v>7.1428571428571426E-3</v>
      </c>
      <c r="F6" s="47">
        <f t="shared" si="1"/>
        <v>0</v>
      </c>
      <c r="G6" s="48">
        <f t="shared" si="2"/>
        <v>0</v>
      </c>
      <c r="J6" s="208"/>
      <c r="K6" s="208"/>
      <c r="L6" s="129" t="s">
        <v>218</v>
      </c>
      <c r="M6" s="208"/>
    </row>
    <row r="7" spans="1:13" s="34" customFormat="1" ht="60">
      <c r="A7" s="34">
        <v>4</v>
      </c>
      <c r="B7" s="21" t="s">
        <v>178</v>
      </c>
      <c r="C7" s="127" t="s">
        <v>217</v>
      </c>
      <c r="D7" s="127" t="s">
        <v>217</v>
      </c>
      <c r="E7" s="49">
        <f t="shared" si="0"/>
        <v>7.1428571428571426E-3</v>
      </c>
      <c r="F7" s="47">
        <f t="shared" si="1"/>
        <v>0</v>
      </c>
      <c r="G7" s="48">
        <f t="shared" si="2"/>
        <v>0</v>
      </c>
      <c r="J7" s="208"/>
      <c r="K7" s="208"/>
      <c r="L7" s="129" t="s">
        <v>219</v>
      </c>
      <c r="M7" s="208"/>
    </row>
    <row r="8" spans="1:13" s="34" customFormat="1" ht="30">
      <c r="A8" s="34">
        <v>5</v>
      </c>
      <c r="B8" s="21" t="s">
        <v>179</v>
      </c>
      <c r="C8" s="127" t="s">
        <v>217</v>
      </c>
      <c r="D8" s="127" t="s">
        <v>217</v>
      </c>
      <c r="E8" s="49">
        <f t="shared" si="0"/>
        <v>7.1428571428571426E-3</v>
      </c>
      <c r="F8" s="47">
        <f t="shared" si="1"/>
        <v>0</v>
      </c>
      <c r="G8" s="48">
        <f t="shared" si="2"/>
        <v>0</v>
      </c>
      <c r="J8" s="208"/>
      <c r="K8" s="208"/>
      <c r="L8" s="128"/>
      <c r="M8" s="208"/>
    </row>
    <row r="9" spans="1:13" s="34" customFormat="1" ht="15" customHeight="1">
      <c r="A9" s="34">
        <v>6</v>
      </c>
      <c r="B9" s="21" t="s">
        <v>180</v>
      </c>
      <c r="C9" s="127" t="s">
        <v>217</v>
      </c>
      <c r="D9" s="127" t="s">
        <v>217</v>
      </c>
      <c r="E9" s="49">
        <f t="shared" si="0"/>
        <v>7.1428571428571426E-3</v>
      </c>
      <c r="F9" s="47">
        <f t="shared" si="1"/>
        <v>0</v>
      </c>
      <c r="G9" s="48">
        <f t="shared" si="2"/>
        <v>0</v>
      </c>
      <c r="J9" s="208"/>
      <c r="K9" s="208"/>
      <c r="L9" s="128"/>
      <c r="M9" s="208"/>
    </row>
    <row r="10" spans="1:13" s="34" customFormat="1" ht="30">
      <c r="A10" s="34">
        <v>7</v>
      </c>
      <c r="B10" s="21" t="s">
        <v>181</v>
      </c>
      <c r="C10" s="127" t="s">
        <v>217</v>
      </c>
      <c r="D10" s="127" t="s">
        <v>217</v>
      </c>
      <c r="E10" s="49">
        <f t="shared" si="0"/>
        <v>7.1428571428571426E-3</v>
      </c>
      <c r="F10" s="47">
        <f t="shared" si="1"/>
        <v>0</v>
      </c>
      <c r="G10" s="48">
        <f t="shared" si="2"/>
        <v>0</v>
      </c>
      <c r="J10" s="209"/>
      <c r="K10" s="209"/>
      <c r="L10" s="128"/>
      <c r="M10" s="209"/>
    </row>
    <row r="11" spans="1:13">
      <c r="A11" s="76" t="s">
        <v>0</v>
      </c>
      <c r="B11" s="35"/>
      <c r="C11" s="217" t="s">
        <v>260</v>
      </c>
      <c r="D11" s="218"/>
      <c r="E11" s="37">
        <f>SUM(E4:E10)</f>
        <v>0.05</v>
      </c>
      <c r="F11" s="37">
        <f>SUM(F4:F10)</f>
        <v>7.1428571428571426E-3</v>
      </c>
      <c r="G11" s="97">
        <f>SUM(G4:G10)</f>
        <v>7.1428571428571426E-3</v>
      </c>
      <c r="H11" s="75" t="s">
        <v>261</v>
      </c>
      <c r="I11" s="75"/>
      <c r="J11" s="128"/>
      <c r="K11" s="128"/>
      <c r="L11" s="128"/>
      <c r="M11" s="128"/>
    </row>
    <row r="12" spans="1:13">
      <c r="A12" s="29" t="s">
        <v>30</v>
      </c>
      <c r="B12" s="30" t="s">
        <v>182</v>
      </c>
      <c r="I12" s="4" t="s">
        <v>30</v>
      </c>
      <c r="J12" s="207"/>
      <c r="K12" s="207"/>
      <c r="L12" s="144"/>
      <c r="M12" s="207"/>
    </row>
    <row r="13" spans="1:13" ht="30">
      <c r="A13" s="25">
        <v>1</v>
      </c>
      <c r="B13" s="21" t="s">
        <v>183</v>
      </c>
      <c r="C13" s="127" t="s">
        <v>217</v>
      </c>
      <c r="D13" s="127" t="s">
        <v>217</v>
      </c>
      <c r="E13" s="49">
        <f>1/100</f>
        <v>0.01</v>
      </c>
      <c r="F13" s="47">
        <f t="shared" ref="F13:F15" si="3">IF(C13="0 - netaikoma",0*E13,IF(C13="1 -  planuota, bet  neįgyvendinta",1*E13/3,IF(C13="2 - dalinai įgyvendinta",2*E13/3,E13)))</f>
        <v>0</v>
      </c>
      <c r="G13" s="48">
        <f t="shared" ref="G13:G15" si="4">IF(D13="0 - netaikoma",0*$E13,IF(D13="1 -  planuota, bet  neįgyvendinta",1*$E13/3,IF(D13="2 - dalinai įgyvendinta",2*$E13/3,$E13)))</f>
        <v>0</v>
      </c>
      <c r="J13" s="208"/>
      <c r="K13" s="208"/>
      <c r="L13" s="144"/>
      <c r="M13" s="208"/>
    </row>
    <row r="14" spans="1:13" ht="45">
      <c r="A14" s="25">
        <v>2</v>
      </c>
      <c r="B14" s="21" t="s">
        <v>184</v>
      </c>
      <c r="C14" s="127" t="s">
        <v>217</v>
      </c>
      <c r="D14" s="127" t="s">
        <v>217</v>
      </c>
      <c r="E14" s="49">
        <f t="shared" ref="E14:E15" si="5">1/100</f>
        <v>0.01</v>
      </c>
      <c r="F14" s="47">
        <f t="shared" si="3"/>
        <v>0</v>
      </c>
      <c r="G14" s="48">
        <f t="shared" si="4"/>
        <v>0</v>
      </c>
      <c r="J14" s="208"/>
      <c r="K14" s="208"/>
      <c r="L14" s="144"/>
      <c r="M14" s="208"/>
    </row>
    <row r="15" spans="1:13" ht="30">
      <c r="A15" s="25">
        <v>3</v>
      </c>
      <c r="B15" s="21" t="s">
        <v>185</v>
      </c>
      <c r="C15" s="127" t="s">
        <v>217</v>
      </c>
      <c r="D15" s="127" t="s">
        <v>217</v>
      </c>
      <c r="E15" s="49">
        <f t="shared" si="5"/>
        <v>0.01</v>
      </c>
      <c r="F15" s="47">
        <f t="shared" si="3"/>
        <v>0</v>
      </c>
      <c r="G15" s="48">
        <f t="shared" si="4"/>
        <v>0</v>
      </c>
      <c r="J15" s="209"/>
      <c r="K15" s="209"/>
      <c r="L15" s="145"/>
      <c r="M15" s="209"/>
    </row>
    <row r="16" spans="1:13">
      <c r="A16" s="88" t="s">
        <v>0</v>
      </c>
      <c r="B16" s="21"/>
      <c r="C16" s="217" t="s">
        <v>262</v>
      </c>
      <c r="D16" s="218"/>
      <c r="E16" s="37">
        <f>SUM(E13:E15)</f>
        <v>0.03</v>
      </c>
      <c r="F16" s="37">
        <f>SUM(F13:F15)</f>
        <v>0</v>
      </c>
      <c r="G16" s="37">
        <f>SUM(G13:G15)</f>
        <v>0</v>
      </c>
      <c r="H16" s="74" t="s">
        <v>247</v>
      </c>
      <c r="I16" s="96"/>
      <c r="J16" s="142"/>
      <c r="K16" s="143"/>
      <c r="L16" s="128"/>
      <c r="M16" s="143"/>
    </row>
    <row r="17" spans="1:14" ht="33.75" customHeight="1">
      <c r="A17" s="29" t="s">
        <v>31</v>
      </c>
      <c r="B17" s="30" t="s">
        <v>186</v>
      </c>
      <c r="C17" s="28"/>
      <c r="D17" s="28"/>
      <c r="E17" s="50"/>
      <c r="F17" s="50"/>
      <c r="G17" s="50"/>
      <c r="H17" s="28"/>
      <c r="I17" s="2" t="s">
        <v>31</v>
      </c>
      <c r="J17" s="223"/>
      <c r="K17" s="210"/>
      <c r="L17" s="128"/>
      <c r="M17" s="210"/>
    </row>
    <row r="18" spans="1:14" ht="46.5" customHeight="1">
      <c r="A18" s="25">
        <v>1</v>
      </c>
      <c r="B18" s="21" t="s">
        <v>187</v>
      </c>
      <c r="C18" s="127" t="s">
        <v>217</v>
      </c>
      <c r="D18" s="127" t="s">
        <v>217</v>
      </c>
      <c r="E18" s="49">
        <f>1/100</f>
        <v>0.01</v>
      </c>
      <c r="F18" s="47">
        <f t="shared" ref="F18:F20" si="6">IF(C18="0 - netaikoma",0*E18,IF(C18="1 -  planuota, bet  neįgyvendinta",1*E18/3,IF(C18="2 - dalinai įgyvendinta",2*E18/3,E18)))</f>
        <v>0</v>
      </c>
      <c r="G18" s="48">
        <f t="shared" ref="G18:G20" si="7">IF(D18="0 - netaikoma",0*$E18,IF(D18="1 -  planuota, bet  neįgyvendinta",1*$E18/3,IF(D18="2 - dalinai įgyvendinta",2*$E18/3,$E18)))</f>
        <v>0</v>
      </c>
      <c r="J18" s="224"/>
      <c r="K18" s="211"/>
      <c r="L18" s="128"/>
      <c r="M18" s="211"/>
    </row>
    <row r="19" spans="1:14" ht="31.5" customHeight="1">
      <c r="A19" s="25">
        <v>2</v>
      </c>
      <c r="B19" s="21" t="s">
        <v>188</v>
      </c>
      <c r="C19" s="127" t="s">
        <v>217</v>
      </c>
      <c r="D19" s="127" t="s">
        <v>217</v>
      </c>
      <c r="E19" s="49">
        <f t="shared" ref="E19:E20" si="8">1/100</f>
        <v>0.01</v>
      </c>
      <c r="F19" s="47">
        <f t="shared" si="6"/>
        <v>0</v>
      </c>
      <c r="G19" s="48">
        <f t="shared" si="7"/>
        <v>0</v>
      </c>
      <c r="J19" s="224"/>
      <c r="K19" s="211"/>
      <c r="L19" s="128"/>
      <c r="M19" s="211"/>
    </row>
    <row r="20" spans="1:14" ht="45">
      <c r="A20" s="25">
        <v>3</v>
      </c>
      <c r="B20" s="21" t="s">
        <v>189</v>
      </c>
      <c r="C20" s="127" t="s">
        <v>217</v>
      </c>
      <c r="D20" s="127" t="s">
        <v>217</v>
      </c>
      <c r="E20" s="49">
        <f t="shared" si="8"/>
        <v>0.01</v>
      </c>
      <c r="F20" s="47">
        <f t="shared" si="6"/>
        <v>0</v>
      </c>
      <c r="G20" s="48">
        <f t="shared" si="7"/>
        <v>0</v>
      </c>
      <c r="J20" s="225"/>
      <c r="K20" s="212"/>
      <c r="L20" s="128"/>
      <c r="M20" s="212"/>
    </row>
    <row r="21" spans="1:14">
      <c r="A21" s="25" t="s">
        <v>0</v>
      </c>
      <c r="B21" s="35"/>
      <c r="C21" s="217" t="s">
        <v>263</v>
      </c>
      <c r="D21" s="218"/>
      <c r="E21" s="37">
        <f>SUM(E18:E20)</f>
        <v>0.03</v>
      </c>
      <c r="F21" s="37">
        <f>SUM(F18:F20)</f>
        <v>0</v>
      </c>
      <c r="G21" s="37">
        <f>SUM(G18:G20)</f>
        <v>0</v>
      </c>
      <c r="H21" s="74" t="s">
        <v>247</v>
      </c>
      <c r="I21" s="75"/>
      <c r="J21" s="128"/>
      <c r="K21" s="128"/>
      <c r="L21" s="128"/>
      <c r="M21" s="128"/>
    </row>
    <row r="22" spans="1:14">
      <c r="A22" s="29" t="s">
        <v>32</v>
      </c>
      <c r="B22" s="30" t="s">
        <v>190</v>
      </c>
      <c r="I22" s="4" t="s">
        <v>32</v>
      </c>
      <c r="J22" s="207"/>
      <c r="K22" s="207"/>
      <c r="L22" s="128"/>
      <c r="M22" s="207"/>
    </row>
    <row r="23" spans="1:14" ht="30">
      <c r="A23" s="25">
        <v>1</v>
      </c>
      <c r="B23" s="159" t="s">
        <v>191</v>
      </c>
      <c r="C23" s="127" t="s">
        <v>217</v>
      </c>
      <c r="D23" s="127" t="s">
        <v>217</v>
      </c>
      <c r="E23" s="49">
        <f>5/3/100</f>
        <v>1.6666666666666666E-2</v>
      </c>
      <c r="F23" s="47">
        <f t="shared" ref="F23:F25" si="9">IF(C23="0 - netaikoma",0*E23,IF(C23="1 -  planuota, bet  neįgyvendinta",1*E23/3,IF(C23="2 - dalinai įgyvendinta",2*E23/3,E23)))</f>
        <v>0</v>
      </c>
      <c r="G23" s="48">
        <f t="shared" ref="G23:G25" si="10">IF(D23="0 - netaikoma",0*$E23,IF(D23="1 -  planuota, bet  neįgyvendinta",1*$E23/3,IF(D23="2 - dalinai įgyvendinta",2*$E23/3,$E23)))</f>
        <v>0</v>
      </c>
      <c r="J23" s="208"/>
      <c r="K23" s="208"/>
      <c r="L23" s="128"/>
      <c r="M23" s="208"/>
    </row>
    <row r="24" spans="1:14" ht="30">
      <c r="A24" s="25">
        <v>2</v>
      </c>
      <c r="B24" s="159" t="s">
        <v>192</v>
      </c>
      <c r="C24" s="127" t="s">
        <v>217</v>
      </c>
      <c r="D24" s="127" t="s">
        <v>217</v>
      </c>
      <c r="E24" s="49">
        <f t="shared" ref="E24:E25" si="11">5/3/100</f>
        <v>1.6666666666666666E-2</v>
      </c>
      <c r="F24" s="47">
        <f t="shared" si="9"/>
        <v>0</v>
      </c>
      <c r="G24" s="48">
        <f t="shared" si="10"/>
        <v>0</v>
      </c>
      <c r="J24" s="208"/>
      <c r="K24" s="208"/>
      <c r="L24" s="128"/>
      <c r="M24" s="208"/>
    </row>
    <row r="25" spans="1:14" ht="32.25" customHeight="1">
      <c r="A25" s="25">
        <v>3</v>
      </c>
      <c r="B25" s="159" t="s">
        <v>193</v>
      </c>
      <c r="C25" s="127" t="s">
        <v>217</v>
      </c>
      <c r="D25" s="127" t="s">
        <v>217</v>
      </c>
      <c r="E25" s="49">
        <f t="shared" si="11"/>
        <v>1.6666666666666666E-2</v>
      </c>
      <c r="F25" s="47">
        <f t="shared" si="9"/>
        <v>0</v>
      </c>
      <c r="G25" s="48">
        <f t="shared" si="10"/>
        <v>0</v>
      </c>
      <c r="J25" s="209"/>
      <c r="K25" s="209"/>
      <c r="L25" s="128"/>
      <c r="M25" s="209"/>
    </row>
    <row r="26" spans="1:14" ht="15.75" thickBot="1">
      <c r="A26" s="25" t="s">
        <v>0</v>
      </c>
      <c r="B26" s="35"/>
      <c r="C26" s="217" t="s">
        <v>264</v>
      </c>
      <c r="D26" s="218"/>
      <c r="E26" s="37">
        <f>SUM(E23:E25)</f>
        <v>0.05</v>
      </c>
      <c r="F26" s="37">
        <f>SUM(F23:F25)</f>
        <v>0</v>
      </c>
      <c r="G26" s="37">
        <f>SUM(G23:G25)</f>
        <v>0</v>
      </c>
      <c r="H26" s="74" t="s">
        <v>261</v>
      </c>
      <c r="I26" s="75"/>
      <c r="J26" s="17"/>
      <c r="K26" s="39"/>
      <c r="M26" s="39"/>
    </row>
    <row r="27" spans="1:14" ht="15.75" thickBot="1">
      <c r="C27" s="146" t="s">
        <v>109</v>
      </c>
      <c r="D27" s="146" t="s">
        <v>109</v>
      </c>
      <c r="E27" s="43">
        <f>SUM(E26,E21,E16,E11)</f>
        <v>0.16</v>
      </c>
      <c r="F27" s="43">
        <f>SUM(F26,F21,F16,F11)</f>
        <v>7.1428571428571426E-3</v>
      </c>
      <c r="G27" s="43">
        <f>SUM(G26,G21,G16,G11)</f>
        <v>7.1428571428571426E-3</v>
      </c>
    </row>
    <row r="28" spans="1:14">
      <c r="C28" s="155" t="s">
        <v>110</v>
      </c>
      <c r="D28" s="155" t="s">
        <v>110</v>
      </c>
      <c r="E28" s="64">
        <v>16</v>
      </c>
      <c r="F28" s="64">
        <v>16</v>
      </c>
      <c r="G28" s="64">
        <v>16</v>
      </c>
    </row>
    <row r="29" spans="1:14" customFormat="1" ht="44.25" customHeight="1">
      <c r="A29" s="205" t="s">
        <v>43</v>
      </c>
      <c r="B29" s="205"/>
      <c r="C29" s="206" t="s">
        <v>215</v>
      </c>
      <c r="D29" s="206"/>
      <c r="E29" s="206"/>
      <c r="F29" s="206"/>
      <c r="G29" s="206"/>
      <c r="H29" s="206"/>
      <c r="I29" s="206"/>
      <c r="J29" s="78"/>
      <c r="K29" s="46"/>
      <c r="L29" s="46"/>
      <c r="M29" s="46"/>
      <c r="N29" s="46"/>
    </row>
  </sheetData>
  <sheetProtection password="C7FA" sheet="1" objects="1" scenarios="1" formatRows="0"/>
  <mergeCells count="18">
    <mergeCell ref="A29:B29"/>
    <mergeCell ref="C29:I29"/>
    <mergeCell ref="J17:J20"/>
    <mergeCell ref="K17:K20"/>
    <mergeCell ref="M17:M20"/>
    <mergeCell ref="J22:J25"/>
    <mergeCell ref="K22:K25"/>
    <mergeCell ref="M22:M25"/>
    <mergeCell ref="C26:D26"/>
    <mergeCell ref="C21:D21"/>
    <mergeCell ref="C16:D16"/>
    <mergeCell ref="C11:D11"/>
    <mergeCell ref="K3:K10"/>
    <mergeCell ref="M3:M10"/>
    <mergeCell ref="J12:J15"/>
    <mergeCell ref="K12:K15"/>
    <mergeCell ref="M12:M15"/>
    <mergeCell ref="J3:J10"/>
  </mergeCells>
  <phoneticPr fontId="6" type="noConversion"/>
  <dataValidations count="1">
    <dataValidation type="list" allowBlank="1" showInputMessage="1" showErrorMessage="1" sqref="C18:D20 C13:D15 C23:D25 C4:D10">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gali būti naudojamas vadovaujantis kūrybinių bendrijų licencija  
CC BY-NC-ND 3.0&amp;R&amp;G</oddFooter>
  </headerFooter>
  <rowBreaks count="1" manualBreakCount="1">
    <brk id="16" max="16383" man="1"/>
  </rowBreaks>
  <drawing r:id="rId2"/>
  <legacyDrawingHF r:id="rId3"/>
</worksheet>
</file>

<file path=xl/worksheets/sheet8.xml><?xml version="1.0" encoding="utf-8"?>
<worksheet xmlns="http://schemas.openxmlformats.org/spreadsheetml/2006/main" xmlns:r="http://schemas.openxmlformats.org/officeDocument/2006/relationships">
  <dimension ref="A1:N29"/>
  <sheetViews>
    <sheetView topLeftCell="A7" zoomScaleNormal="100" workbookViewId="0">
      <selection activeCell="G26" sqref="G26"/>
    </sheetView>
  </sheetViews>
  <sheetFormatPr defaultColWidth="34.5703125" defaultRowHeight="15"/>
  <cols>
    <col min="1" max="1" width="4.140625" style="25" customWidth="1"/>
    <col min="2" max="2" width="38" style="40" customWidth="1"/>
    <col min="3" max="3" width="18.85546875" style="25" customWidth="1"/>
    <col min="4" max="4" width="20" style="25" customWidth="1"/>
    <col min="5" max="5" width="8.7109375" style="64" hidden="1" customWidth="1"/>
    <col min="6" max="6" width="12.5703125" style="64" customWidth="1"/>
    <col min="7" max="7" width="10.5703125" style="64" customWidth="1"/>
    <col min="8" max="8" width="6.7109375" style="25" customWidth="1"/>
    <col min="9" max="9" width="3.42578125" style="25" customWidth="1"/>
    <col min="10" max="10" width="34.5703125" style="25" customWidth="1"/>
    <col min="11" max="11" width="24.28515625" style="25" customWidth="1"/>
    <col min="12" max="12" width="21.85546875" style="25" hidden="1" customWidth="1"/>
    <col min="13" max="13" width="31.85546875" style="25" customWidth="1"/>
    <col min="14" max="14" width="3" style="25" bestFit="1" customWidth="1"/>
    <col min="15" max="16384" width="34.5703125" style="25"/>
  </cols>
  <sheetData>
    <row r="1" spans="1:13">
      <c r="A1" s="15" t="s">
        <v>194</v>
      </c>
      <c r="B1" s="23"/>
      <c r="C1" s="23"/>
      <c r="D1" s="23"/>
      <c r="E1" s="23"/>
      <c r="F1" s="23"/>
      <c r="G1" s="23"/>
      <c r="H1" s="23"/>
      <c r="I1" s="23"/>
      <c r="J1" s="23"/>
      <c r="K1" s="23"/>
      <c r="L1" s="23"/>
      <c r="M1" s="23"/>
    </row>
    <row r="2" spans="1:13" s="28" customFormat="1" ht="77.25" customHeight="1">
      <c r="A2" s="66" t="s">
        <v>1</v>
      </c>
      <c r="B2" s="95" t="s">
        <v>115</v>
      </c>
      <c r="C2" s="113" t="s">
        <v>63</v>
      </c>
      <c r="D2" s="19" t="s">
        <v>232</v>
      </c>
      <c r="E2" s="113" t="s">
        <v>28</v>
      </c>
      <c r="F2" s="113" t="s">
        <v>233</v>
      </c>
      <c r="G2" s="19" t="s">
        <v>234</v>
      </c>
      <c r="H2" s="81"/>
      <c r="I2" s="76"/>
      <c r="J2" s="89" t="s">
        <v>64</v>
      </c>
      <c r="K2" s="90" t="s">
        <v>65</v>
      </c>
      <c r="M2" s="19" t="s">
        <v>236</v>
      </c>
    </row>
    <row r="3" spans="1:13">
      <c r="A3" s="29" t="s">
        <v>33</v>
      </c>
      <c r="B3" s="30" t="s">
        <v>195</v>
      </c>
      <c r="C3" s="31"/>
      <c r="D3" s="32"/>
      <c r="I3" s="4" t="s">
        <v>33</v>
      </c>
      <c r="J3" s="230"/>
      <c r="K3" s="215"/>
      <c r="L3" s="141"/>
      <c r="M3" s="215"/>
    </row>
    <row r="4" spans="1:13" s="34" customFormat="1" ht="30">
      <c r="A4" s="34">
        <v>1</v>
      </c>
      <c r="B4" s="22" t="s">
        <v>196</v>
      </c>
      <c r="C4" s="127" t="s">
        <v>219</v>
      </c>
      <c r="D4" s="127" t="s">
        <v>219</v>
      </c>
      <c r="E4" s="49">
        <f>6/7/100</f>
        <v>8.5714285714285701E-3</v>
      </c>
      <c r="F4" s="47">
        <f>IF(C4="0 - netaikoma",0*E4,IF(C4="1 -  planuota, bet  neįgyvendinta",1*E4/3,IF(C4="2 - dalinai įgyvendinta",2*E4/3,E4)))</f>
        <v>8.5714285714285701E-3</v>
      </c>
      <c r="G4" s="48">
        <f>IF(D4="0 - netaikoma",0*$E4,IF(D4="1 -  planuota, bet  neįgyvendinta",1*$E4/3,IF(D4="2 - dalinai įgyvendinta",2*$E4/3,$E4)))</f>
        <v>8.5714285714285701E-3</v>
      </c>
      <c r="J4" s="208"/>
      <c r="K4" s="215"/>
      <c r="L4" s="129" t="s">
        <v>217</v>
      </c>
      <c r="M4" s="215"/>
    </row>
    <row r="5" spans="1:13" s="34" customFormat="1" ht="30">
      <c r="A5" s="34">
        <v>2</v>
      </c>
      <c r="B5" s="22" t="s">
        <v>197</v>
      </c>
      <c r="C5" s="127" t="s">
        <v>217</v>
      </c>
      <c r="D5" s="127" t="s">
        <v>217</v>
      </c>
      <c r="E5" s="49">
        <f t="shared" ref="E5:E10" si="0">6/7/100</f>
        <v>8.5714285714285701E-3</v>
      </c>
      <c r="F5" s="47">
        <f t="shared" ref="F5:F10" si="1">IF(C5="0 - netaikoma",0*E5,IF(C5="1 -  planuota, bet  neįgyvendinta",1*E5/3,IF(C5="2 - dalinai įgyvendinta",2*E5/3,E5)))</f>
        <v>0</v>
      </c>
      <c r="G5" s="48">
        <f t="shared" ref="G5:G10" si="2">IF(D5="0 - netaikoma",0*$E5,IF(D5="1 -  planuota, bet  neįgyvendinta",1*$E5/3,IF(D5="2 - dalinai įgyvendinta",2*$E5/3,$E5)))</f>
        <v>0</v>
      </c>
      <c r="J5" s="208"/>
      <c r="K5" s="215"/>
      <c r="L5" s="129" t="s">
        <v>216</v>
      </c>
      <c r="M5" s="215"/>
    </row>
    <row r="6" spans="1:13" s="34" customFormat="1" ht="45">
      <c r="A6" s="34">
        <v>3</v>
      </c>
      <c r="B6" s="22" t="s">
        <v>198</v>
      </c>
      <c r="C6" s="127" t="s">
        <v>217</v>
      </c>
      <c r="D6" s="127" t="s">
        <v>217</v>
      </c>
      <c r="E6" s="49">
        <f t="shared" si="0"/>
        <v>8.5714285714285701E-3</v>
      </c>
      <c r="F6" s="47">
        <f t="shared" si="1"/>
        <v>0</v>
      </c>
      <c r="G6" s="48">
        <f t="shared" si="2"/>
        <v>0</v>
      </c>
      <c r="J6" s="208"/>
      <c r="K6" s="215"/>
      <c r="L6" s="129" t="s">
        <v>218</v>
      </c>
      <c r="M6" s="215"/>
    </row>
    <row r="7" spans="1:13" s="34" customFormat="1" ht="30">
      <c r="A7" s="34">
        <v>4</v>
      </c>
      <c r="B7" s="22" t="s">
        <v>199</v>
      </c>
      <c r="C7" s="127" t="s">
        <v>217</v>
      </c>
      <c r="D7" s="127" t="s">
        <v>217</v>
      </c>
      <c r="E7" s="49">
        <f t="shared" si="0"/>
        <v>8.5714285714285701E-3</v>
      </c>
      <c r="F7" s="47">
        <f t="shared" si="1"/>
        <v>0</v>
      </c>
      <c r="G7" s="48">
        <f t="shared" si="2"/>
        <v>0</v>
      </c>
      <c r="J7" s="208"/>
      <c r="K7" s="215"/>
      <c r="L7" s="129" t="s">
        <v>219</v>
      </c>
      <c r="M7" s="215"/>
    </row>
    <row r="8" spans="1:13" s="34" customFormat="1" ht="30">
      <c r="A8" s="34">
        <v>5</v>
      </c>
      <c r="B8" s="22" t="s">
        <v>200</v>
      </c>
      <c r="C8" s="127" t="s">
        <v>217</v>
      </c>
      <c r="D8" s="127" t="s">
        <v>217</v>
      </c>
      <c r="E8" s="49">
        <f t="shared" si="0"/>
        <v>8.5714285714285701E-3</v>
      </c>
      <c r="F8" s="47">
        <f t="shared" si="1"/>
        <v>0</v>
      </c>
      <c r="G8" s="48">
        <f t="shared" si="2"/>
        <v>0</v>
      </c>
      <c r="J8" s="208"/>
      <c r="K8" s="215"/>
      <c r="L8" s="141"/>
      <c r="M8" s="215"/>
    </row>
    <row r="9" spans="1:13" s="34" customFormat="1" ht="30">
      <c r="A9" s="34">
        <v>6</v>
      </c>
      <c r="B9" s="22" t="s">
        <v>201</v>
      </c>
      <c r="C9" s="127" t="s">
        <v>217</v>
      </c>
      <c r="D9" s="127" t="s">
        <v>217</v>
      </c>
      <c r="E9" s="49">
        <f t="shared" si="0"/>
        <v>8.5714285714285701E-3</v>
      </c>
      <c r="F9" s="47">
        <f t="shared" si="1"/>
        <v>0</v>
      </c>
      <c r="G9" s="48">
        <f t="shared" si="2"/>
        <v>0</v>
      </c>
      <c r="J9" s="208"/>
      <c r="K9" s="215"/>
      <c r="L9" s="141"/>
      <c r="M9" s="215"/>
    </row>
    <row r="10" spans="1:13" s="34" customFormat="1" ht="30">
      <c r="A10" s="34">
        <v>7</v>
      </c>
      <c r="B10" s="22" t="s">
        <v>202</v>
      </c>
      <c r="C10" s="127" t="s">
        <v>217</v>
      </c>
      <c r="D10" s="127" t="s">
        <v>217</v>
      </c>
      <c r="E10" s="49">
        <f t="shared" si="0"/>
        <v>8.5714285714285701E-3</v>
      </c>
      <c r="F10" s="47">
        <f t="shared" si="1"/>
        <v>0</v>
      </c>
      <c r="G10" s="48">
        <f t="shared" si="2"/>
        <v>0</v>
      </c>
      <c r="J10" s="209"/>
      <c r="K10" s="215"/>
      <c r="L10" s="141"/>
      <c r="M10" s="215"/>
    </row>
    <row r="11" spans="1:13">
      <c r="A11" s="76" t="s">
        <v>0</v>
      </c>
      <c r="B11" s="35"/>
      <c r="C11" s="217" t="s">
        <v>265</v>
      </c>
      <c r="D11" s="218"/>
      <c r="E11" s="51">
        <f>SUM(E4:E10)</f>
        <v>5.9999999999999991E-2</v>
      </c>
      <c r="F11" s="37">
        <f>SUM(F4:F10)</f>
        <v>8.5714285714285701E-3</v>
      </c>
      <c r="G11" s="37">
        <f>SUM(G4:G10)</f>
        <v>8.5714285714285701E-3</v>
      </c>
      <c r="H11" s="74" t="s">
        <v>266</v>
      </c>
      <c r="I11" s="75"/>
      <c r="J11" s="128"/>
      <c r="K11" s="128"/>
      <c r="L11" s="128"/>
      <c r="M11" s="128"/>
    </row>
    <row r="12" spans="1:13">
      <c r="A12" s="29" t="s">
        <v>34</v>
      </c>
      <c r="B12" s="30" t="s">
        <v>203</v>
      </c>
      <c r="I12" s="4" t="s">
        <v>34</v>
      </c>
      <c r="J12" s="215"/>
      <c r="K12" s="215"/>
      <c r="L12" s="141"/>
      <c r="M12" s="215"/>
    </row>
    <row r="13" spans="1:13" ht="30">
      <c r="A13" s="25">
        <v>1</v>
      </c>
      <c r="B13" s="22" t="s">
        <v>204</v>
      </c>
      <c r="C13" s="127" t="s">
        <v>217</v>
      </c>
      <c r="D13" s="127" t="s">
        <v>217</v>
      </c>
      <c r="E13" s="49">
        <f>2/3/100</f>
        <v>6.6666666666666662E-3</v>
      </c>
      <c r="F13" s="47">
        <f t="shared" ref="F13:F15" si="3">IF(C13="0 - netaikoma",0*E13,IF(C13="1 -  planuota, bet  neįgyvendinta",1*E13/3,IF(C13="2 - dalinai įgyvendinta",2*E13/3,E13)))</f>
        <v>0</v>
      </c>
      <c r="G13" s="48">
        <f t="shared" ref="G13:G15" si="4">IF(D13="0 - netaikoma",0*$E13,IF(D13="1 -  planuota, bet  neįgyvendinta",1*$E13/3,IF(D13="2 - dalinai įgyvendinta",2*$E13/3,$E13)))</f>
        <v>0</v>
      </c>
      <c r="J13" s="215"/>
      <c r="K13" s="215"/>
      <c r="L13" s="141"/>
      <c r="M13" s="215"/>
    </row>
    <row r="14" spans="1:13" ht="45">
      <c r="A14" s="25">
        <v>2</v>
      </c>
      <c r="B14" s="22" t="s">
        <v>205</v>
      </c>
      <c r="C14" s="127" t="s">
        <v>217</v>
      </c>
      <c r="D14" s="127" t="s">
        <v>217</v>
      </c>
      <c r="E14" s="49">
        <f t="shared" ref="E14:E15" si="5">2/3/100</f>
        <v>6.6666666666666662E-3</v>
      </c>
      <c r="F14" s="47">
        <f t="shared" si="3"/>
        <v>0</v>
      </c>
      <c r="G14" s="48">
        <f t="shared" si="4"/>
        <v>0</v>
      </c>
      <c r="J14" s="215"/>
      <c r="K14" s="215"/>
      <c r="L14" s="141"/>
      <c r="M14" s="215"/>
    </row>
    <row r="15" spans="1:13" ht="30">
      <c r="A15" s="25">
        <v>3</v>
      </c>
      <c r="B15" s="22" t="s">
        <v>206</v>
      </c>
      <c r="C15" s="127" t="s">
        <v>217</v>
      </c>
      <c r="D15" s="127" t="s">
        <v>217</v>
      </c>
      <c r="E15" s="49">
        <f t="shared" si="5"/>
        <v>6.6666666666666662E-3</v>
      </c>
      <c r="F15" s="47">
        <f t="shared" si="3"/>
        <v>0</v>
      </c>
      <c r="G15" s="48">
        <f t="shared" si="4"/>
        <v>0</v>
      </c>
      <c r="J15" s="215"/>
      <c r="K15" s="215"/>
      <c r="L15" s="141"/>
      <c r="M15" s="215"/>
    </row>
    <row r="16" spans="1:13">
      <c r="A16" s="76" t="s">
        <v>0</v>
      </c>
      <c r="B16" s="21"/>
      <c r="C16" s="217" t="s">
        <v>267</v>
      </c>
      <c r="D16" s="218"/>
      <c r="E16" s="51">
        <f>SUM(E13:E15)</f>
        <v>1.9999999999999997E-2</v>
      </c>
      <c r="F16" s="37">
        <f>SUM(F13:F15)</f>
        <v>0</v>
      </c>
      <c r="G16" s="37">
        <f>SUM(G13:G15)</f>
        <v>0</v>
      </c>
      <c r="H16" s="74" t="s">
        <v>241</v>
      </c>
      <c r="I16" s="96"/>
      <c r="J16" s="142"/>
      <c r="K16" s="143"/>
      <c r="L16" s="128"/>
      <c r="M16" s="143"/>
    </row>
    <row r="17" spans="1:14" ht="17.25" customHeight="1">
      <c r="A17" s="29" t="s">
        <v>35</v>
      </c>
      <c r="B17" s="30" t="s">
        <v>207</v>
      </c>
      <c r="C17" s="28"/>
      <c r="D17" s="28"/>
      <c r="E17" s="50"/>
      <c r="F17" s="50"/>
      <c r="G17" s="50"/>
      <c r="H17" s="28"/>
      <c r="I17" s="2" t="s">
        <v>35</v>
      </c>
      <c r="J17" s="213"/>
      <c r="K17" s="214"/>
      <c r="L17" s="141"/>
      <c r="M17" s="214"/>
    </row>
    <row r="18" spans="1:14" ht="30">
      <c r="A18" s="25">
        <v>1</v>
      </c>
      <c r="B18" s="22" t="s">
        <v>208</v>
      </c>
      <c r="C18" s="127" t="s">
        <v>217</v>
      </c>
      <c r="D18" s="127" t="s">
        <v>217</v>
      </c>
      <c r="E18" s="49">
        <f>4/3/100</f>
        <v>1.3333333333333332E-2</v>
      </c>
      <c r="F18" s="47">
        <f t="shared" ref="F18:F20" si="6">IF(C18="0 - netaikoma",0*E18,IF(C18="1 -  planuota, bet  neįgyvendinta",1*E18/3,IF(C18="2 - dalinai įgyvendinta",2*E18/3,E18)))</f>
        <v>0</v>
      </c>
      <c r="G18" s="48">
        <f t="shared" ref="G18:G20" si="7">IF(D18="0 - netaikoma",0*$E18,IF(D18="1 -  planuota, bet  neįgyvendinta",1*$E18/3,IF(D18="2 - dalinai įgyvendinta",2*$E18/3,$E18)))</f>
        <v>0</v>
      </c>
      <c r="J18" s="213"/>
      <c r="K18" s="214"/>
      <c r="L18" s="141"/>
      <c r="M18" s="214"/>
    </row>
    <row r="19" spans="1:14" ht="45">
      <c r="A19" s="25">
        <v>2</v>
      </c>
      <c r="B19" s="22" t="s">
        <v>209</v>
      </c>
      <c r="C19" s="127" t="s">
        <v>217</v>
      </c>
      <c r="D19" s="127" t="s">
        <v>217</v>
      </c>
      <c r="E19" s="49">
        <f t="shared" ref="E19:E20" si="8">4/3/100</f>
        <v>1.3333333333333332E-2</v>
      </c>
      <c r="F19" s="47">
        <f t="shared" si="6"/>
        <v>0</v>
      </c>
      <c r="G19" s="48">
        <f t="shared" si="7"/>
        <v>0</v>
      </c>
      <c r="J19" s="213"/>
      <c r="K19" s="214"/>
      <c r="L19" s="141"/>
      <c r="M19" s="214"/>
    </row>
    <row r="20" spans="1:14" ht="75.75" customHeight="1">
      <c r="A20" s="25">
        <v>3</v>
      </c>
      <c r="B20" s="22" t="s">
        <v>210</v>
      </c>
      <c r="C20" s="127" t="s">
        <v>217</v>
      </c>
      <c r="D20" s="127" t="s">
        <v>217</v>
      </c>
      <c r="E20" s="49">
        <f t="shared" si="8"/>
        <v>1.3333333333333332E-2</v>
      </c>
      <c r="F20" s="47">
        <f t="shared" si="6"/>
        <v>0</v>
      </c>
      <c r="G20" s="48">
        <f t="shared" si="7"/>
        <v>0</v>
      </c>
      <c r="J20" s="213"/>
      <c r="K20" s="214"/>
      <c r="L20" s="141"/>
      <c r="M20" s="214"/>
    </row>
    <row r="21" spans="1:14">
      <c r="A21" s="25" t="s">
        <v>0</v>
      </c>
      <c r="B21" s="35"/>
      <c r="C21" s="217" t="s">
        <v>268</v>
      </c>
      <c r="D21" s="218"/>
      <c r="E21" s="51">
        <f>SUM(E18:E20)</f>
        <v>3.9999999999999994E-2</v>
      </c>
      <c r="F21" s="37">
        <f>SUM(F18:F20)</f>
        <v>0</v>
      </c>
      <c r="G21" s="37">
        <f>SUM(G18:G20)</f>
        <v>0</v>
      </c>
      <c r="H21" s="74" t="s">
        <v>269</v>
      </c>
      <c r="I21" s="75"/>
      <c r="J21" s="128"/>
      <c r="K21" s="128"/>
      <c r="L21" s="128"/>
      <c r="M21" s="128"/>
    </row>
    <row r="22" spans="1:14">
      <c r="A22" s="59" t="s">
        <v>36</v>
      </c>
      <c r="B22" s="30" t="s">
        <v>211</v>
      </c>
      <c r="I22" s="4" t="s">
        <v>36</v>
      </c>
      <c r="J22" s="215"/>
      <c r="K22" s="215"/>
      <c r="L22" s="141"/>
      <c r="M22" s="215"/>
    </row>
    <row r="23" spans="1:14" ht="16.5" customHeight="1">
      <c r="A23" s="25">
        <v>1</v>
      </c>
      <c r="B23" s="157" t="s">
        <v>212</v>
      </c>
      <c r="C23" s="127" t="s">
        <v>217</v>
      </c>
      <c r="D23" s="127" t="s">
        <v>217</v>
      </c>
      <c r="E23" s="49">
        <f>4/3/100</f>
        <v>1.3333333333333332E-2</v>
      </c>
      <c r="F23" s="47">
        <f t="shared" ref="F23:F25" si="9">IF(C23="0 - netaikoma",0*E23,IF(C23="1 -  planuota, bet  neįgyvendinta",1*E23/3,IF(C23="2 - dalinai įgyvendinta",2*E23/3,E23)))</f>
        <v>0</v>
      </c>
      <c r="G23" s="48">
        <f t="shared" ref="G23:G25" si="10">IF(D23="0 - netaikoma",0*$E23,IF(D23="1 -  planuota, bet  neįgyvendinta",1*$E23/3,IF(D23="2 - dalinai įgyvendinta",2*$E23/3,$E23)))</f>
        <v>0</v>
      </c>
      <c r="J23" s="215"/>
      <c r="K23" s="215"/>
      <c r="L23" s="141"/>
      <c r="M23" s="215"/>
    </row>
    <row r="24" spans="1:14" ht="30">
      <c r="A24" s="25">
        <v>2</v>
      </c>
      <c r="B24" s="157" t="s">
        <v>213</v>
      </c>
      <c r="C24" s="127" t="s">
        <v>217</v>
      </c>
      <c r="D24" s="127" t="s">
        <v>217</v>
      </c>
      <c r="E24" s="49">
        <f t="shared" ref="E24:E25" si="11">4/3/100</f>
        <v>1.3333333333333332E-2</v>
      </c>
      <c r="F24" s="47">
        <f t="shared" si="9"/>
        <v>0</v>
      </c>
      <c r="G24" s="48">
        <f t="shared" si="10"/>
        <v>0</v>
      </c>
      <c r="J24" s="215"/>
      <c r="K24" s="215"/>
      <c r="L24" s="141"/>
      <c r="M24" s="215"/>
    </row>
    <row r="25" spans="1:14" ht="30">
      <c r="A25" s="25">
        <v>3</v>
      </c>
      <c r="B25" s="157" t="s">
        <v>214</v>
      </c>
      <c r="C25" s="127" t="s">
        <v>217</v>
      </c>
      <c r="D25" s="127" t="s">
        <v>217</v>
      </c>
      <c r="E25" s="49">
        <f t="shared" si="11"/>
        <v>1.3333333333333332E-2</v>
      </c>
      <c r="F25" s="47">
        <f t="shared" si="9"/>
        <v>0</v>
      </c>
      <c r="G25" s="48">
        <f t="shared" si="10"/>
        <v>0</v>
      </c>
      <c r="J25" s="215"/>
      <c r="K25" s="215"/>
      <c r="L25" s="141"/>
      <c r="M25" s="215"/>
    </row>
    <row r="26" spans="1:14" ht="15.75" thickBot="1">
      <c r="A26" s="25" t="s">
        <v>0</v>
      </c>
      <c r="B26" s="35"/>
      <c r="C26" s="217" t="s">
        <v>270</v>
      </c>
      <c r="D26" s="218"/>
      <c r="E26" s="51">
        <f>SUM(E23:E25)</f>
        <v>3.9999999999999994E-2</v>
      </c>
      <c r="F26" s="37">
        <f>SUM(F23:F25)</f>
        <v>0</v>
      </c>
      <c r="G26" s="37">
        <f>SUM(G23:G25)</f>
        <v>0</v>
      </c>
      <c r="H26" s="1" t="s">
        <v>269</v>
      </c>
      <c r="I26" s="1"/>
      <c r="J26" s="17"/>
      <c r="K26" s="39"/>
      <c r="M26" s="39"/>
    </row>
    <row r="27" spans="1:14" ht="15.75" thickBot="1">
      <c r="C27" s="146"/>
      <c r="D27" s="146" t="s">
        <v>109</v>
      </c>
      <c r="E27" s="43">
        <f>SUM(E26,E21,E16,E11)</f>
        <v>0.15999999999999998</v>
      </c>
      <c r="F27" s="43">
        <f>SUM(F26,F21,F16,F11)</f>
        <v>8.5714285714285701E-3</v>
      </c>
      <c r="G27" s="43">
        <f>SUM(G26,G21,G16,G11)</f>
        <v>8.5714285714285701E-3</v>
      </c>
    </row>
    <row r="28" spans="1:14">
      <c r="C28" s="155" t="s">
        <v>110</v>
      </c>
      <c r="D28" s="155" t="s">
        <v>110</v>
      </c>
      <c r="E28" s="64">
        <v>16</v>
      </c>
      <c r="F28" s="64">
        <v>16</v>
      </c>
      <c r="G28" s="64">
        <v>16</v>
      </c>
    </row>
    <row r="29" spans="1:14" s="100" customFormat="1" ht="47.25" customHeight="1">
      <c r="A29" s="231" t="s">
        <v>43</v>
      </c>
      <c r="B29" s="231"/>
      <c r="C29" s="206" t="s">
        <v>215</v>
      </c>
      <c r="D29" s="232"/>
      <c r="E29" s="232"/>
      <c r="F29" s="232"/>
      <c r="G29" s="232"/>
      <c r="H29" s="232"/>
      <c r="I29" s="232"/>
      <c r="J29" s="98"/>
      <c r="K29" s="99"/>
      <c r="L29" s="99"/>
      <c r="M29" s="99"/>
      <c r="N29" s="99"/>
    </row>
  </sheetData>
  <sheetProtection password="C7FA" sheet="1" objects="1" scenarios="1" formatRows="0"/>
  <mergeCells count="18">
    <mergeCell ref="J17:J20"/>
    <mergeCell ref="K17:K20"/>
    <mergeCell ref="M17:M20"/>
    <mergeCell ref="J22:J25"/>
    <mergeCell ref="K22:K25"/>
    <mergeCell ref="M22:M25"/>
    <mergeCell ref="J3:J10"/>
    <mergeCell ref="K3:K10"/>
    <mergeCell ref="M3:M10"/>
    <mergeCell ref="J12:J15"/>
    <mergeCell ref="K12:K15"/>
    <mergeCell ref="M12:M15"/>
    <mergeCell ref="C26:D26"/>
    <mergeCell ref="C21:D21"/>
    <mergeCell ref="C16:D16"/>
    <mergeCell ref="C11:D11"/>
    <mergeCell ref="A29:B29"/>
    <mergeCell ref="C29:I29"/>
  </mergeCells>
  <phoneticPr fontId="6" type="noConversion"/>
  <dataValidations count="1">
    <dataValidation type="list" allowBlank="1" showInputMessage="1" showErrorMessage="1" sqref="C13:D15 C18:D20 C23:D25 C4:D10">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gali būti naudojamas vadovaujantis kūrybinių bendrijų licencija  
CC BY-NC-ND 3.0&amp;R&amp;G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Vertinimo suvestinė</vt:lpstr>
      <vt:lpstr>A. STRATEGIJA IR VADYBA</vt:lpstr>
      <vt:lpstr>B. MOKYMO TURINYS IR DIDAKTIKA</vt:lpstr>
      <vt:lpstr>C. IŠTEKLIAI</vt:lpstr>
      <vt:lpstr>D. KVALIFIKACIJOS TOBULINIMAS</vt:lpstr>
      <vt:lpstr>E. KOKYBĖS UŽTIKRINIMAS</vt:lpstr>
      <vt:lpstr>F. PARAMOS SISTEMA</vt:lpstr>
      <vt:lpstr>G.MARKETINGAS IR VERSLO PLANAS</vt:lpstr>
      <vt:lpstr>'C. IŠTEKLIAI'!Print_Area</vt:lpstr>
      <vt:lpstr>'E. KOKYBĖS UŽTIKRINIMAS'!Print_Area</vt:lpstr>
      <vt:lpstr>'F. PARAMOS SISTEMA'!Print_Area</vt:lpstr>
      <vt:lpstr>'G.MARKETINGAS IR VERSLO PLANAS'!Print_Area</vt:lpstr>
      <vt:lpstr>'Vertinimo suvestinė'!Print_Area</vt:lpstr>
      <vt:lpstr>'A. STRATEGIJA IR VADYBA'!Print_Titles</vt:lpstr>
      <vt:lpstr>'C. IŠTEKLIAI'!Print_Titles</vt:lpstr>
      <vt:lpstr>'E. KOKYBĖS UŽTIKRINIMAS'!Print_Titles</vt:lpstr>
      <vt:lpstr>'F. PARAMOS SISTEMA'!Print_Titles</vt:lpstr>
      <vt:lpstr>'G.MARKETINGAS IR VERSLO PLANAS'!Print_Titles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2014-05-15T07:32:49Z</cp:lastPrinted>
  <dcterms:created xsi:type="dcterms:W3CDTF">2012-06-19T07:09:26Z</dcterms:created>
  <dcterms:modified xsi:type="dcterms:W3CDTF">2014-05-15T11:01:10Z</dcterms:modified>
</cp:coreProperties>
</file>